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/comment1.xml" ContentType="application/vnd.openxmlformats-officedocument.spreadsheetml.comments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struzioni" sheetId="1" state="visible" r:id="rId1"/>
    <sheet xmlns:r="http://schemas.openxmlformats.org/officeDocument/2006/relationships" name="Regole" sheetId="2" state="visible" r:id="rId2"/>
    <sheet xmlns:r="http://schemas.openxmlformats.org/officeDocument/2006/relationships" name="Prenotazioni" sheetId="3" state="visible" r:id="rId3"/>
    <sheet xmlns:r="http://schemas.openxmlformats.org/officeDocument/2006/relationships" name="Riepilogo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4">
    <numFmt numFmtId="164" formatCode="#,##0.00 &quot;€&quot;;-#,##0.00 &quot;€&quot;;&quot;-&quot;"/>
    <numFmt numFmtId="165" formatCode="#,##0;-#,##0;&quot;-&quot;"/>
    <numFmt numFmtId="166" formatCode="DD/MM/YYYY"/>
    <numFmt numFmtId="167" formatCode="MM/YYYY"/>
  </numFmts>
  <fonts count="10">
    <font>
      <name val="Calibri"/>
      <family val="2"/>
      <color theme="1"/>
      <sz val="11"/>
      <scheme val="minor"/>
    </font>
    <font>
      <name val="Arial"/>
    </font>
    <font>
      <name val="Arial"/>
      <b val="1"/>
    </font>
    <font>
      <name val="Arial"/>
      <b val="1"/>
      <color rgb="00C00000"/>
    </font>
    <font>
      <name val="Arial"/>
      <b val="1"/>
      <color rgb="000563C1"/>
      <u val="single"/>
    </font>
    <font>
      <name val="Arial"/>
      <b val="1"/>
      <sz val="14"/>
    </font>
    <font>
      <name val="Arial"/>
      <b val="1"/>
      <color rgb="00FFFFFF"/>
    </font>
    <font>
      <name val="Arial"/>
      <color rgb="000000FF"/>
    </font>
    <font>
      <name val="Arial"/>
      <color rgb="00008000"/>
    </font>
    <font>
      <name val="Arial"/>
      <i val="1"/>
    </font>
  </fonts>
  <fills count="5">
    <fill>
      <patternFill/>
    </fill>
    <fill>
      <patternFill patternType="gray125"/>
    </fill>
    <fill>
      <patternFill patternType="solid">
        <fgColor rgb="001F3A5F"/>
      </patternFill>
    </fill>
    <fill>
      <patternFill patternType="solid">
        <fgColor rgb="00FFF2CC"/>
      </patternFill>
    </fill>
    <fill>
      <patternFill patternType="solid">
        <fgColor rgb="00EDEDED"/>
      </patternFill>
    </fill>
  </fills>
  <borders count="2">
    <border>
      <left/>
      <right/>
      <top/>
      <bottom/>
      <diagonal/>
    </border>
    <border>
      <left style="thin">
        <color rgb="00BFBFBF"/>
      </left>
      <right style="thin">
        <color rgb="00BFBFBF"/>
      </right>
      <top style="thin">
        <color rgb="00BFBFBF"/>
      </top>
      <bottom style="thin">
        <color rgb="00BFBFBF"/>
      </bottom>
    </border>
  </borders>
  <cellStyleXfs count="1">
    <xf numFmtId="0" fontId="0" fillId="0" borderId="0"/>
  </cellStyleXfs>
  <cellXfs count="26">
    <xf numFmtId="0" fontId="0" fillId="0" borderId="0" pivotButton="0" quotePrefix="0" xfId="0"/>
    <xf numFmtId="0" fontId="5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4" fillId="0" borderId="0" pivotButton="0" quotePrefix="0" xfId="0"/>
    <xf numFmtId="0" fontId="6" fillId="2" borderId="1" applyAlignment="1" pivotButton="0" quotePrefix="0" xfId="0">
      <alignment horizontal="center" vertical="center" wrapText="1"/>
    </xf>
    <xf numFmtId="0" fontId="2" fillId="0" borderId="1" pivotButton="0" quotePrefix="0" xfId="0"/>
    <xf numFmtId="0" fontId="7" fillId="3" borderId="1" pivotButton="0" quotePrefix="0" xfId="0"/>
    <xf numFmtId="0" fontId="1" fillId="0" borderId="1" applyAlignment="1" pivotButton="0" quotePrefix="0" xfId="0">
      <alignment wrapText="1"/>
    </xf>
    <xf numFmtId="1" fontId="7" fillId="3" borderId="1" pivotButton="0" quotePrefix="0" xfId="0"/>
    <xf numFmtId="164" fontId="7" fillId="3" borderId="1" pivotButton="0" quotePrefix="0" xfId="0"/>
    <xf numFmtId="165" fontId="7" fillId="3" borderId="1" pivotButton="0" quotePrefix="0" xfId="0"/>
    <xf numFmtId="9" fontId="7" fillId="3" borderId="1" pivotButton="0" quotePrefix="0" xfId="0"/>
    <xf numFmtId="166" fontId="7" fillId="3" borderId="1" pivotButton="0" quotePrefix="0" xfId="0"/>
    <xf numFmtId="165" fontId="1" fillId="4" borderId="1" pivotButton="0" quotePrefix="0" xfId="0"/>
    <xf numFmtId="164" fontId="1" fillId="4" borderId="1" pivotButton="0" quotePrefix="0" xfId="0"/>
    <xf numFmtId="167" fontId="1" fillId="4" borderId="1" pivotButton="0" quotePrefix="0" xfId="0"/>
    <xf numFmtId="167" fontId="8" fillId="0" borderId="1" pivotButton="0" quotePrefix="0" xfId="0"/>
    <xf numFmtId="164" fontId="8" fillId="0" borderId="1" pivotButton="0" quotePrefix="0" xfId="0"/>
    <xf numFmtId="164" fontId="1" fillId="0" borderId="1" pivotButton="0" quotePrefix="0" xfId="0"/>
    <xf numFmtId="165" fontId="8" fillId="0" borderId="1" pivotButton="0" quotePrefix="0" xfId="0"/>
    <xf numFmtId="164" fontId="2" fillId="0" borderId="1" pivotButton="0" quotePrefix="0" xfId="0"/>
    <xf numFmtId="165" fontId="2" fillId="0" borderId="1" pivotButton="0" quotePrefix="0" xfId="0"/>
    <xf numFmtId="165" fontId="1" fillId="0" borderId="1" pivotButton="0" quotePrefix="0" xfId="0"/>
    <xf numFmtId="0" fontId="9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styles" Target="styles.xml" Id="rId5"/><Relationship Type="http://schemas.openxmlformats.org/officeDocument/2006/relationships/theme" Target="theme/theme1.xml" Id="rId6"/></Relationships>
</file>

<file path=xl/comments/comment1.xml><?xml version="1.0" encoding="utf-8"?>
<comments xmlns="http://schemas.openxmlformats.org/spreadsheetml/2006/main">
  <authors>
    <author>Dott.House</author>
  </authors>
  <commentList>
    <comment ref="G1" authorId="0" shapeId="0">
      <text>
        <t>Somma di tutti gli esenti: minori sotto l'età di esenzione, residenti, chi ha un'autocertificazione. Le esenzioni valide sono quelle del regolamento del tuo Comune.</t>
      </text>
    </comment>
    <comment ref="I1" authorId="0" shapeId="0">
      <text>
        <t>Sì se il portale riscuote e versa l'imposta al Comune in base a una convenzione. In quel caso la prenotazione non entra nel tuo versamento.</t>
      </text>
    </comment>
    <comment ref="R1" authorId="0" shapeId="0">
      <text>
        <t>Ospiti esenti per tutte le notti, più le notti oltre il tetto degli ospiti paganti.</t>
      </text>
    </comment>
  </commentList>
</comment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www.dotthouse.ai/it/demo/" TargetMode="External" Id="rId1"/></Relationships>
</file>

<file path=xl/worksheets/_rels/sheet3.xml.rels><Relationships xmlns="http://schemas.openxmlformats.org/package/2006/relationships"><Relationship Type="http://schemas.openxmlformats.org/officeDocument/2006/relationships/comments" Target="/xl/comments/comment1.xml" Id="comments"/><Relationship Type="http://schemas.openxmlformats.org/officeDocument/2006/relationships/vmlDrawing" Target="/xl/drawings/commentsDrawing1.vml" Id="anysvml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18"/>
  <sheetViews>
    <sheetView workbookViewId="0">
      <selection activeCell="A1" sqref="A1"/>
    </sheetView>
  </sheetViews>
  <sheetFormatPr baseColWidth="8" defaultRowHeight="15"/>
  <cols>
    <col width="130" customWidth="1" min="1" max="1"/>
  </cols>
  <sheetData>
    <row r="1">
      <c r="A1" s="1" t="inlineStr">
        <is>
          <t>Modello di calcolo della tassa di soggiorno — Dott.House</t>
        </is>
      </c>
    </row>
    <row r="2">
      <c r="A2" s="2" t="inlineStr"/>
    </row>
    <row r="3">
      <c r="A3" s="2" t="inlineStr">
        <is>
          <t>1. Nel foglio Regole inserisci le regole del tuo Comune (celle gialle): tariffa, tetto di notti, età di esenzione, riduzione.</t>
        </is>
      </c>
    </row>
    <row r="4">
      <c r="A4" s="2" t="inlineStr">
        <is>
          <t>2. Nel foglio Prenotazioni compila una riga per prenotazione: solo le colonne gialle. Le colonne grigie si calcolano da sole.</t>
        </is>
      </c>
    </row>
    <row r="5">
      <c r="A5" s="2" t="inlineStr">
        <is>
          <t>3. Il foglio Riepilogo somma, mese per mese e per trimestre, l'imposta dovuta, quella incassata e i pernottamenti da dichiarare.</t>
        </is>
      </c>
    </row>
    <row r="6">
      <c r="A6" s="2" t="inlineStr"/>
    </row>
    <row r="7">
      <c r="A7" s="3" t="inlineStr">
        <is>
          <t>Come legge le regole</t>
        </is>
      </c>
    </row>
    <row r="8">
      <c r="A8" s="2" t="inlineStr">
        <is>
          <t>• Il tetto di notti si applica a ogni soggiorno. Se il tuo Comune conta il tetto per mese o per anno solare, controlla a mano gli ospiti che tornano.</t>
        </is>
      </c>
    </row>
    <row r="9">
      <c r="A9" s="2" t="inlineStr">
        <is>
          <t>• Le notti oltre il tetto e gli ospiti esenti finiscono tra i pernottamenti esenti, come chiede la dichiarazione annuale.</t>
        </is>
      </c>
    </row>
    <row r="10">
      <c r="A10" s="2" t="inlineStr">
        <is>
          <t>• Se il portale (per esempio Airbnb) riscuote e versa l'imposta, segna Sì: la prenotazione non genera imposta a tuo carico né pernottamenti da dichiarare.</t>
        </is>
      </c>
    </row>
    <row r="11">
      <c r="A11" s="2" t="inlineStr">
        <is>
          <t>• Il mese di riferimento è quello del check-in. Un soggiorno a cavallo di due mesi finisce tutto nel mese di arrivo.</t>
        </is>
      </c>
    </row>
    <row r="12">
      <c r="A12" s="2" t="inlineStr">
        <is>
          <t>• Il modello usa una sola tariffa. Se il Comune ha tariffe per stagione, per categoria o in percentuale sul prezzo, usa un file per ogni regola o un gestionale che le gestisce.</t>
        </is>
      </c>
    </row>
    <row r="13">
      <c r="A13" s="2" t="inlineStr"/>
    </row>
    <row r="14">
      <c r="A14" s="4" t="inlineStr">
        <is>
          <t>Le tariffe d'esempio non sono quelle del tuo Comune: verificale sul regolamento e sulla delibera tariffaria in vigore.</t>
        </is>
      </c>
    </row>
    <row r="15">
      <c r="A15" s="2" t="inlineStr">
        <is>
          <t>Guide per città: https://www.dotthouse.ai/blog/tassa-di-soggiorno-affitti-brevi/</t>
        </is>
      </c>
    </row>
    <row r="16">
      <c r="A16" s="2" t="inlineStr">
        <is>
          <t>Calcolo automatico dalle prenotazioni del gestionale: https://www.dotthouse.ai/blog/calcolo-tassa-di-soggiorno-automatico/</t>
        </is>
      </c>
    </row>
    <row r="17">
      <c r="A17" s="2" t="inlineStr"/>
    </row>
    <row r="18">
      <c r="A18" s="5" t="inlineStr">
        <is>
          <t>Più Comuni o centinaia di prenotazioni? Dott.House calcola l'imposta dalle prenotazioni del tuo gestionale, con le regole di ogni Comune. Prenota una demo: https://www.dotthouse.ai/it/demo/</t>
        </is>
      </c>
    </row>
  </sheetData>
  <hyperlinks>
    <hyperlink xmlns:r="http://schemas.openxmlformats.org/officeDocument/2006/relationships" ref="A18" r:id="rId1"/>
  </hyperlink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C7"/>
  <sheetViews>
    <sheetView workbookViewId="0">
      <selection activeCell="A1" sqref="A1"/>
    </sheetView>
  </sheetViews>
  <sheetFormatPr baseColWidth="8" defaultRowHeight="15"/>
  <cols>
    <col width="40" customWidth="1" min="1" max="1"/>
    <col width="16" customWidth="1" min="2" max="2"/>
    <col width="90" customWidth="1" min="3" max="3"/>
  </cols>
  <sheetData>
    <row r="1">
      <c r="A1" s="6" t="inlineStr">
        <is>
          <t>Regola</t>
        </is>
      </c>
      <c r="B1" s="6" t="inlineStr">
        <is>
          <t>Valore</t>
        </is>
      </c>
      <c r="C1" s="6" t="inlineStr">
        <is>
          <t>Nota</t>
        </is>
      </c>
    </row>
    <row r="2">
      <c r="A2" s="7" t="inlineStr">
        <is>
          <t>Comune</t>
        </is>
      </c>
      <c r="B2" s="8" t="inlineStr">
        <is>
          <t>Esempio</t>
        </is>
      </c>
      <c r="C2" s="9" t="inlineStr">
        <is>
          <t>Il Comune a cui versi.</t>
        </is>
      </c>
    </row>
    <row r="3">
      <c r="A3" s="7" t="inlineStr">
        <is>
          <t>Anno</t>
        </is>
      </c>
      <c r="B3" s="10" t="n">
        <v>2026</v>
      </c>
      <c r="C3" s="9" t="inlineStr">
        <is>
          <t>Anno del Riepilogo.</t>
        </is>
      </c>
    </row>
    <row r="4">
      <c r="A4" s="7" t="inlineStr">
        <is>
          <t>Tariffa a persona a notte (€)</t>
        </is>
      </c>
      <c r="B4" s="11" t="n">
        <v>2</v>
      </c>
      <c r="C4" s="9" t="inlineStr">
        <is>
          <t>Dalla delibera tariffaria in vigore per la tua categoria (locazione breve, casa vacanza…).</t>
        </is>
      </c>
    </row>
    <row r="5">
      <c r="A5" s="7" t="inlineStr">
        <is>
          <t>Tetto di notti tassabili per soggiorno</t>
        </is>
      </c>
      <c r="B5" s="12" t="n">
        <v>4</v>
      </c>
      <c r="C5" s="9" t="inlineStr">
        <is>
          <t>Lascia 0 se il Comune non ha un tetto.</t>
        </is>
      </c>
    </row>
    <row r="6">
      <c r="A6" s="7" t="inlineStr">
        <is>
          <t>Esenti fino a (anni compiuti)</t>
        </is>
      </c>
      <c r="B6" s="12" t="n">
        <v>13</v>
      </c>
      <c r="C6" s="9" t="inlineStr">
        <is>
          <t>Promemoria della regola del Comune: il numero di esenti lo inserisci in Prenotazioni.</t>
        </is>
      </c>
    </row>
    <row r="7">
      <c r="A7" s="7" t="inlineStr">
        <is>
          <t>Riduzione per ospiti ridotti (%)</t>
        </is>
      </c>
      <c r="B7" s="13" t="n">
        <v>0.5</v>
      </c>
      <c r="C7" s="9" t="inlineStr">
        <is>
          <t>Sconto per gli ospiti con tariffa ridotta. Lascia 0% se non ci sono riduzioni.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S501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8" customWidth="1" min="1" max="1"/>
    <col width="20" customWidth="1" min="2" max="2"/>
    <col width="14" customWidth="1" min="3" max="3"/>
    <col width="12" customWidth="1" min="4" max="4"/>
    <col width="12" customWidth="1" min="5" max="5"/>
    <col width="10" customWidth="1" min="6" max="6"/>
    <col width="16" customWidth="1" min="7" max="7"/>
    <col width="9" customWidth="1" min="8" max="8"/>
    <col width="14" customWidth="1" min="9" max="9"/>
    <col width="14" customWidth="1" min="10" max="10"/>
    <col width="8" customWidth="1" min="11" max="11"/>
    <col width="10" customWidth="1" min="12" max="12"/>
    <col width="10" customWidth="1" min="13" max="13"/>
    <col width="14" customWidth="1" min="14" max="14"/>
    <col width="16" customWidth="1" min="15" max="15"/>
    <col width="12" customWidth="1" min="16" max="16"/>
    <col width="12" customWidth="1" min="17" max="17"/>
    <col width="12" customWidth="1" min="18" max="18"/>
    <col width="10" customWidth="1" min="19" max="19"/>
  </cols>
  <sheetData>
    <row r="1" ht="48" customHeight="1">
      <c r="A1" s="6" t="inlineStr">
        <is>
          <t>Codice prenotazione</t>
        </is>
      </c>
      <c r="B1" s="6" t="inlineStr">
        <is>
          <t>Annuncio</t>
        </is>
      </c>
      <c r="C1" s="6" t="inlineStr">
        <is>
          <t>Canale</t>
        </is>
      </c>
      <c r="D1" s="6" t="inlineStr">
        <is>
          <t>Check-in</t>
        </is>
      </c>
      <c r="E1" s="6" t="inlineStr">
        <is>
          <t>Check-out</t>
        </is>
      </c>
      <c r="F1" s="6" t="inlineStr">
        <is>
          <t>Ospiti totali</t>
        </is>
      </c>
      <c r="G1" s="6" t="inlineStr">
        <is>
          <t>Esenti (età, residenti, autocertificati)</t>
        </is>
      </c>
      <c r="H1" s="6" t="inlineStr">
        <is>
          <t>Ridotti</t>
        </is>
      </c>
      <c r="I1" s="6" t="inlineStr">
        <is>
          <t>Riscossa dal portale? (Sì/No)</t>
        </is>
      </c>
      <c r="J1" s="6" t="inlineStr">
        <is>
          <t>Imposta incassata (€)</t>
        </is>
      </c>
      <c r="K1" s="6" t="inlineStr">
        <is>
          <t>Notti</t>
        </is>
      </c>
      <c r="L1" s="6" t="inlineStr">
        <is>
          <t>Notti tassabili</t>
        </is>
      </c>
      <c r="M1" s="6" t="inlineStr">
        <is>
          <t>Ospiti paganti pieni</t>
        </is>
      </c>
      <c r="N1" s="6" t="inlineStr">
        <is>
          <t>Imposta dovuta (€)</t>
        </is>
      </c>
      <c r="O1" s="6" t="inlineStr">
        <is>
          <t>Differenza incassata meno dovuta (€)</t>
        </is>
      </c>
      <c r="P1" s="6" t="inlineStr">
        <is>
          <t>Pernottamenti tassati</t>
        </is>
      </c>
      <c r="Q1" s="6" t="inlineStr">
        <is>
          <t>Pernottamenti ridotti</t>
        </is>
      </c>
      <c r="R1" s="6" t="inlineStr">
        <is>
          <t>Pernottamenti esenti</t>
        </is>
      </c>
      <c r="S1" s="6" t="inlineStr">
        <is>
          <t>Mese (check-in)</t>
        </is>
      </c>
    </row>
    <row r="2">
      <c r="A2" s="8" t="inlineStr">
        <is>
          <t>ESEMPIO-1</t>
        </is>
      </c>
      <c r="B2" s="8" t="inlineStr">
        <is>
          <t>Appartamento Centro</t>
        </is>
      </c>
      <c r="C2" s="8" t="inlineStr">
        <is>
          <t>Booking.com</t>
        </is>
      </c>
      <c r="D2" s="14" t="n">
        <v>46206</v>
      </c>
      <c r="E2" s="14" t="n">
        <v>46212</v>
      </c>
      <c r="F2" s="12" t="n">
        <v>2</v>
      </c>
      <c r="G2" s="12" t="n">
        <v>0</v>
      </c>
      <c r="H2" s="12" t="n">
        <v>0</v>
      </c>
      <c r="I2" s="8" t="inlineStr">
        <is>
          <t>No</t>
        </is>
      </c>
      <c r="J2" s="11" t="n">
        <v>16</v>
      </c>
      <c r="K2" s="15">
        <f>IF(OR(D2="",E2=""),"",MAX(E2-D2,0))</f>
        <v/>
      </c>
      <c r="L2" s="15">
        <f>IF(K2="","",IF(Regole!$B$5&gt;0,MIN(K2,Regole!$B$5),K2))</f>
        <v/>
      </c>
      <c r="M2" s="15">
        <f>IF(F2="","",MAX(F2-N(G2)-N(H2),0))</f>
        <v/>
      </c>
      <c r="N2" s="16">
        <f>IF(OR(K2="",F2=""),"",IF(I2="Sì",0,ROUND((M2+N(H2)*(1-Regole!$B$7))*L2*Regole!$B$4,2)))</f>
        <v/>
      </c>
      <c r="O2" s="16">
        <f>IF(N2="","",IF(I2="Sì",0,N(J2)-N2))</f>
        <v/>
      </c>
      <c r="P2" s="15">
        <f>IF(OR(K2="",F2=""),"",IF(I2="Sì",0,M2*L2))</f>
        <v/>
      </c>
      <c r="Q2" s="15">
        <f>IF(OR(K2="",F2=""),"",IF(I2="Sì",0,N(H2)*L2))</f>
        <v/>
      </c>
      <c r="R2" s="15">
        <f>IF(OR(K2="",F2=""),"",IF(I2="Sì",0,F2*K2-P2-Q2))</f>
        <v/>
      </c>
      <c r="S2" s="17">
        <f>IF(D2="","",DATE(YEAR(D2),MONTH(D2),1))</f>
        <v/>
      </c>
    </row>
    <row r="3">
      <c r="A3" s="8" t="inlineStr">
        <is>
          <t>ESEMPIO-2</t>
        </is>
      </c>
      <c r="B3" s="8" t="inlineStr">
        <is>
          <t>Appartamento Centro</t>
        </is>
      </c>
      <c r="C3" s="8" t="inlineStr">
        <is>
          <t>Airbnb</t>
        </is>
      </c>
      <c r="D3" s="14" t="n">
        <v>46215</v>
      </c>
      <c r="E3" s="14" t="n">
        <v>46218</v>
      </c>
      <c r="F3" s="12" t="n">
        <v>4</v>
      </c>
      <c r="G3" s="12" t="n">
        <v>2</v>
      </c>
      <c r="H3" s="12" t="n">
        <v>0</v>
      </c>
      <c r="I3" s="8" t="inlineStr">
        <is>
          <t>Sì</t>
        </is>
      </c>
      <c r="J3" s="11" t="n">
        <v>0</v>
      </c>
      <c r="K3" s="15">
        <f>IF(OR(D3="",E3=""),"",MAX(E3-D3,0))</f>
        <v/>
      </c>
      <c r="L3" s="15">
        <f>IF(K3="","",IF(Regole!$B$5&gt;0,MIN(K3,Regole!$B$5),K3))</f>
        <v/>
      </c>
      <c r="M3" s="15">
        <f>IF(F3="","",MAX(F3-N(G3)-N(H3),0))</f>
        <v/>
      </c>
      <c r="N3" s="16">
        <f>IF(OR(K3="",F3=""),"",IF(I3="Sì",0,ROUND((M3+N(H3)*(1-Regole!$B$7))*L3*Regole!$B$4,2)))</f>
        <v/>
      </c>
      <c r="O3" s="16">
        <f>IF(N3="","",IF(I3="Sì",0,N(J3)-N3))</f>
        <v/>
      </c>
      <c r="P3" s="15">
        <f>IF(OR(K3="",F3=""),"",IF(I3="Sì",0,M3*L3))</f>
        <v/>
      </c>
      <c r="Q3" s="15">
        <f>IF(OR(K3="",F3=""),"",IF(I3="Sì",0,N(H3)*L3))</f>
        <v/>
      </c>
      <c r="R3" s="15">
        <f>IF(OR(K3="",F3=""),"",IF(I3="Sì",0,F3*K3-P3-Q3))</f>
        <v/>
      </c>
      <c r="S3" s="17">
        <f>IF(D3="","",DATE(YEAR(D3),MONTH(D3),1))</f>
        <v/>
      </c>
    </row>
    <row r="4">
      <c r="A4" s="8" t="inlineStr">
        <is>
          <t>ESEMPIO-3</t>
        </is>
      </c>
      <c r="B4" s="8" t="inlineStr">
        <is>
          <t>Loft Stazione</t>
        </is>
      </c>
      <c r="C4" s="8" t="inlineStr">
        <is>
          <t>Diretto</t>
        </is>
      </c>
      <c r="D4" s="14" t="n">
        <v>46235</v>
      </c>
      <c r="E4" s="14" t="n">
        <v>46237</v>
      </c>
      <c r="F4" s="12" t="n">
        <v>3</v>
      </c>
      <c r="G4" s="12" t="n">
        <v>1</v>
      </c>
      <c r="H4" s="12" t="n">
        <v>1</v>
      </c>
      <c r="I4" s="8" t="inlineStr">
        <is>
          <t>No</t>
        </is>
      </c>
      <c r="J4" s="11" t="n">
        <v>4</v>
      </c>
      <c r="K4" s="15">
        <f>IF(OR(D4="",E4=""),"",MAX(E4-D4,0))</f>
        <v/>
      </c>
      <c r="L4" s="15">
        <f>IF(K4="","",IF(Regole!$B$5&gt;0,MIN(K4,Regole!$B$5),K4))</f>
        <v/>
      </c>
      <c r="M4" s="15">
        <f>IF(F4="","",MAX(F4-N(G4)-N(H4),0))</f>
        <v/>
      </c>
      <c r="N4" s="16">
        <f>IF(OR(K4="",F4=""),"",IF(I4="Sì",0,ROUND((M4+N(H4)*(1-Regole!$B$7))*L4*Regole!$B$4,2)))</f>
        <v/>
      </c>
      <c r="O4" s="16">
        <f>IF(N4="","",IF(I4="Sì",0,N(J4)-N4))</f>
        <v/>
      </c>
      <c r="P4" s="15">
        <f>IF(OR(K4="",F4=""),"",IF(I4="Sì",0,M4*L4))</f>
        <v/>
      </c>
      <c r="Q4" s="15">
        <f>IF(OR(K4="",F4=""),"",IF(I4="Sì",0,N(H4)*L4))</f>
        <v/>
      </c>
      <c r="R4" s="15">
        <f>IF(OR(K4="",F4=""),"",IF(I4="Sì",0,F4*K4-P4-Q4))</f>
        <v/>
      </c>
      <c r="S4" s="17">
        <f>IF(D4="","",DATE(YEAR(D4),MONTH(D4),1))</f>
        <v/>
      </c>
    </row>
    <row r="5">
      <c r="A5" s="8" t="n"/>
      <c r="B5" s="8" t="n"/>
      <c r="C5" s="8" t="n"/>
      <c r="D5" s="14" t="n"/>
      <c r="E5" s="14" t="n"/>
      <c r="F5" s="12" t="n"/>
      <c r="G5" s="12" t="n"/>
      <c r="H5" s="12" t="n"/>
      <c r="I5" s="8" t="n"/>
      <c r="J5" s="11" t="n"/>
      <c r="K5" s="15">
        <f>IF(OR(D5="",E5=""),"",MAX(E5-D5,0))</f>
        <v/>
      </c>
      <c r="L5" s="15">
        <f>IF(K5="","",IF(Regole!$B$5&gt;0,MIN(K5,Regole!$B$5),K5))</f>
        <v/>
      </c>
      <c r="M5" s="15">
        <f>IF(F5="","",MAX(F5-N(G5)-N(H5),0))</f>
        <v/>
      </c>
      <c r="N5" s="16">
        <f>IF(OR(K5="",F5=""),"",IF(I5="Sì",0,ROUND((M5+N(H5)*(1-Regole!$B$7))*L5*Regole!$B$4,2)))</f>
        <v/>
      </c>
      <c r="O5" s="16">
        <f>IF(N5="","",IF(I5="Sì",0,N(J5)-N5))</f>
        <v/>
      </c>
      <c r="P5" s="15">
        <f>IF(OR(K5="",F5=""),"",IF(I5="Sì",0,M5*L5))</f>
        <v/>
      </c>
      <c r="Q5" s="15">
        <f>IF(OR(K5="",F5=""),"",IF(I5="Sì",0,N(H5)*L5))</f>
        <v/>
      </c>
      <c r="R5" s="15">
        <f>IF(OR(K5="",F5=""),"",IF(I5="Sì",0,F5*K5-P5-Q5))</f>
        <v/>
      </c>
      <c r="S5" s="17">
        <f>IF(D5="","",DATE(YEAR(D5),MONTH(D5),1))</f>
        <v/>
      </c>
    </row>
    <row r="6">
      <c r="A6" s="8" t="n"/>
      <c r="B6" s="8" t="n"/>
      <c r="C6" s="8" t="n"/>
      <c r="D6" s="14" t="n"/>
      <c r="E6" s="14" t="n"/>
      <c r="F6" s="12" t="n"/>
      <c r="G6" s="12" t="n"/>
      <c r="H6" s="12" t="n"/>
      <c r="I6" s="8" t="n"/>
      <c r="J6" s="11" t="n"/>
      <c r="K6" s="15">
        <f>IF(OR(D6="",E6=""),"",MAX(E6-D6,0))</f>
        <v/>
      </c>
      <c r="L6" s="15">
        <f>IF(K6="","",IF(Regole!$B$5&gt;0,MIN(K6,Regole!$B$5),K6))</f>
        <v/>
      </c>
      <c r="M6" s="15">
        <f>IF(F6="","",MAX(F6-N(G6)-N(H6),0))</f>
        <v/>
      </c>
      <c r="N6" s="16">
        <f>IF(OR(K6="",F6=""),"",IF(I6="Sì",0,ROUND((M6+N(H6)*(1-Regole!$B$7))*L6*Regole!$B$4,2)))</f>
        <v/>
      </c>
      <c r="O6" s="16">
        <f>IF(N6="","",IF(I6="Sì",0,N(J6)-N6))</f>
        <v/>
      </c>
      <c r="P6" s="15">
        <f>IF(OR(K6="",F6=""),"",IF(I6="Sì",0,M6*L6))</f>
        <v/>
      </c>
      <c r="Q6" s="15">
        <f>IF(OR(K6="",F6=""),"",IF(I6="Sì",0,N(H6)*L6))</f>
        <v/>
      </c>
      <c r="R6" s="15">
        <f>IF(OR(K6="",F6=""),"",IF(I6="Sì",0,F6*K6-P6-Q6))</f>
        <v/>
      </c>
      <c r="S6" s="17">
        <f>IF(D6="","",DATE(YEAR(D6),MONTH(D6),1))</f>
        <v/>
      </c>
    </row>
    <row r="7">
      <c r="A7" s="8" t="n"/>
      <c r="B7" s="8" t="n"/>
      <c r="C7" s="8" t="n"/>
      <c r="D7" s="14" t="n"/>
      <c r="E7" s="14" t="n"/>
      <c r="F7" s="12" t="n"/>
      <c r="G7" s="12" t="n"/>
      <c r="H7" s="12" t="n"/>
      <c r="I7" s="8" t="n"/>
      <c r="J7" s="11" t="n"/>
      <c r="K7" s="15">
        <f>IF(OR(D7="",E7=""),"",MAX(E7-D7,0))</f>
        <v/>
      </c>
      <c r="L7" s="15">
        <f>IF(K7="","",IF(Regole!$B$5&gt;0,MIN(K7,Regole!$B$5),K7))</f>
        <v/>
      </c>
      <c r="M7" s="15">
        <f>IF(F7="","",MAX(F7-N(G7)-N(H7),0))</f>
        <v/>
      </c>
      <c r="N7" s="16">
        <f>IF(OR(K7="",F7=""),"",IF(I7="Sì",0,ROUND((M7+N(H7)*(1-Regole!$B$7))*L7*Regole!$B$4,2)))</f>
        <v/>
      </c>
      <c r="O7" s="16">
        <f>IF(N7="","",IF(I7="Sì",0,N(J7)-N7))</f>
        <v/>
      </c>
      <c r="P7" s="15">
        <f>IF(OR(K7="",F7=""),"",IF(I7="Sì",0,M7*L7))</f>
        <v/>
      </c>
      <c r="Q7" s="15">
        <f>IF(OR(K7="",F7=""),"",IF(I7="Sì",0,N(H7)*L7))</f>
        <v/>
      </c>
      <c r="R7" s="15">
        <f>IF(OR(K7="",F7=""),"",IF(I7="Sì",0,F7*K7-P7-Q7))</f>
        <v/>
      </c>
      <c r="S7" s="17">
        <f>IF(D7="","",DATE(YEAR(D7),MONTH(D7),1))</f>
        <v/>
      </c>
    </row>
    <row r="8">
      <c r="A8" s="8" t="n"/>
      <c r="B8" s="8" t="n"/>
      <c r="C8" s="8" t="n"/>
      <c r="D8" s="14" t="n"/>
      <c r="E8" s="14" t="n"/>
      <c r="F8" s="12" t="n"/>
      <c r="G8" s="12" t="n"/>
      <c r="H8" s="12" t="n"/>
      <c r="I8" s="8" t="n"/>
      <c r="J8" s="11" t="n"/>
      <c r="K8" s="15">
        <f>IF(OR(D8="",E8=""),"",MAX(E8-D8,0))</f>
        <v/>
      </c>
      <c r="L8" s="15">
        <f>IF(K8="","",IF(Regole!$B$5&gt;0,MIN(K8,Regole!$B$5),K8))</f>
        <v/>
      </c>
      <c r="M8" s="15">
        <f>IF(F8="","",MAX(F8-N(G8)-N(H8),0))</f>
        <v/>
      </c>
      <c r="N8" s="16">
        <f>IF(OR(K8="",F8=""),"",IF(I8="Sì",0,ROUND((M8+N(H8)*(1-Regole!$B$7))*L8*Regole!$B$4,2)))</f>
        <v/>
      </c>
      <c r="O8" s="16">
        <f>IF(N8="","",IF(I8="Sì",0,N(J8)-N8))</f>
        <v/>
      </c>
      <c r="P8" s="15">
        <f>IF(OR(K8="",F8=""),"",IF(I8="Sì",0,M8*L8))</f>
        <v/>
      </c>
      <c r="Q8" s="15">
        <f>IF(OR(K8="",F8=""),"",IF(I8="Sì",0,N(H8)*L8))</f>
        <v/>
      </c>
      <c r="R8" s="15">
        <f>IF(OR(K8="",F8=""),"",IF(I8="Sì",0,F8*K8-P8-Q8))</f>
        <v/>
      </c>
      <c r="S8" s="17">
        <f>IF(D8="","",DATE(YEAR(D8),MONTH(D8),1))</f>
        <v/>
      </c>
    </row>
    <row r="9">
      <c r="A9" s="8" t="n"/>
      <c r="B9" s="8" t="n"/>
      <c r="C9" s="8" t="n"/>
      <c r="D9" s="14" t="n"/>
      <c r="E9" s="14" t="n"/>
      <c r="F9" s="12" t="n"/>
      <c r="G9" s="12" t="n"/>
      <c r="H9" s="12" t="n"/>
      <c r="I9" s="8" t="n"/>
      <c r="J9" s="11" t="n"/>
      <c r="K9" s="15">
        <f>IF(OR(D9="",E9=""),"",MAX(E9-D9,0))</f>
        <v/>
      </c>
      <c r="L9" s="15">
        <f>IF(K9="","",IF(Regole!$B$5&gt;0,MIN(K9,Regole!$B$5),K9))</f>
        <v/>
      </c>
      <c r="M9" s="15">
        <f>IF(F9="","",MAX(F9-N(G9)-N(H9),0))</f>
        <v/>
      </c>
      <c r="N9" s="16">
        <f>IF(OR(K9="",F9=""),"",IF(I9="Sì",0,ROUND((M9+N(H9)*(1-Regole!$B$7))*L9*Regole!$B$4,2)))</f>
        <v/>
      </c>
      <c r="O9" s="16">
        <f>IF(N9="","",IF(I9="Sì",0,N(J9)-N9))</f>
        <v/>
      </c>
      <c r="P9" s="15">
        <f>IF(OR(K9="",F9=""),"",IF(I9="Sì",0,M9*L9))</f>
        <v/>
      </c>
      <c r="Q9" s="15">
        <f>IF(OR(K9="",F9=""),"",IF(I9="Sì",0,N(H9)*L9))</f>
        <v/>
      </c>
      <c r="R9" s="15">
        <f>IF(OR(K9="",F9=""),"",IF(I9="Sì",0,F9*K9-P9-Q9))</f>
        <v/>
      </c>
      <c r="S9" s="17">
        <f>IF(D9="","",DATE(YEAR(D9),MONTH(D9),1))</f>
        <v/>
      </c>
    </row>
    <row r="10">
      <c r="A10" s="8" t="n"/>
      <c r="B10" s="8" t="n"/>
      <c r="C10" s="8" t="n"/>
      <c r="D10" s="14" t="n"/>
      <c r="E10" s="14" t="n"/>
      <c r="F10" s="12" t="n"/>
      <c r="G10" s="12" t="n"/>
      <c r="H10" s="12" t="n"/>
      <c r="I10" s="8" t="n"/>
      <c r="J10" s="11" t="n"/>
      <c r="K10" s="15">
        <f>IF(OR(D10="",E10=""),"",MAX(E10-D10,0))</f>
        <v/>
      </c>
      <c r="L10" s="15">
        <f>IF(K10="","",IF(Regole!$B$5&gt;0,MIN(K10,Regole!$B$5),K10))</f>
        <v/>
      </c>
      <c r="M10" s="15">
        <f>IF(F10="","",MAX(F10-N(G10)-N(H10),0))</f>
        <v/>
      </c>
      <c r="N10" s="16">
        <f>IF(OR(K10="",F10=""),"",IF(I10="Sì",0,ROUND((M10+N(H10)*(1-Regole!$B$7))*L10*Regole!$B$4,2)))</f>
        <v/>
      </c>
      <c r="O10" s="16">
        <f>IF(N10="","",IF(I10="Sì",0,N(J10)-N10))</f>
        <v/>
      </c>
      <c r="P10" s="15">
        <f>IF(OR(K10="",F10=""),"",IF(I10="Sì",0,M10*L10))</f>
        <v/>
      </c>
      <c r="Q10" s="15">
        <f>IF(OR(K10="",F10=""),"",IF(I10="Sì",0,N(H10)*L10))</f>
        <v/>
      </c>
      <c r="R10" s="15">
        <f>IF(OR(K10="",F10=""),"",IF(I10="Sì",0,F10*K10-P10-Q10))</f>
        <v/>
      </c>
      <c r="S10" s="17">
        <f>IF(D10="","",DATE(YEAR(D10),MONTH(D10),1))</f>
        <v/>
      </c>
    </row>
    <row r="11">
      <c r="A11" s="8" t="n"/>
      <c r="B11" s="8" t="n"/>
      <c r="C11" s="8" t="n"/>
      <c r="D11" s="14" t="n"/>
      <c r="E11" s="14" t="n"/>
      <c r="F11" s="12" t="n"/>
      <c r="G11" s="12" t="n"/>
      <c r="H11" s="12" t="n"/>
      <c r="I11" s="8" t="n"/>
      <c r="J11" s="11" t="n"/>
      <c r="K11" s="15">
        <f>IF(OR(D11="",E11=""),"",MAX(E11-D11,0))</f>
        <v/>
      </c>
      <c r="L11" s="15">
        <f>IF(K11="","",IF(Regole!$B$5&gt;0,MIN(K11,Regole!$B$5),K11))</f>
        <v/>
      </c>
      <c r="M11" s="15">
        <f>IF(F11="","",MAX(F11-N(G11)-N(H11),0))</f>
        <v/>
      </c>
      <c r="N11" s="16">
        <f>IF(OR(K11="",F11=""),"",IF(I11="Sì",0,ROUND((M11+N(H11)*(1-Regole!$B$7))*L11*Regole!$B$4,2)))</f>
        <v/>
      </c>
      <c r="O11" s="16">
        <f>IF(N11="","",IF(I11="Sì",0,N(J11)-N11))</f>
        <v/>
      </c>
      <c r="P11" s="15">
        <f>IF(OR(K11="",F11=""),"",IF(I11="Sì",0,M11*L11))</f>
        <v/>
      </c>
      <c r="Q11" s="15">
        <f>IF(OR(K11="",F11=""),"",IF(I11="Sì",0,N(H11)*L11))</f>
        <v/>
      </c>
      <c r="R11" s="15">
        <f>IF(OR(K11="",F11=""),"",IF(I11="Sì",0,F11*K11-P11-Q11))</f>
        <v/>
      </c>
      <c r="S11" s="17">
        <f>IF(D11="","",DATE(YEAR(D11),MONTH(D11),1))</f>
        <v/>
      </c>
    </row>
    <row r="12">
      <c r="A12" s="8" t="n"/>
      <c r="B12" s="8" t="n"/>
      <c r="C12" s="8" t="n"/>
      <c r="D12" s="14" t="n"/>
      <c r="E12" s="14" t="n"/>
      <c r="F12" s="12" t="n"/>
      <c r="G12" s="12" t="n"/>
      <c r="H12" s="12" t="n"/>
      <c r="I12" s="8" t="n"/>
      <c r="J12" s="11" t="n"/>
      <c r="K12" s="15">
        <f>IF(OR(D12="",E12=""),"",MAX(E12-D12,0))</f>
        <v/>
      </c>
      <c r="L12" s="15">
        <f>IF(K12="","",IF(Regole!$B$5&gt;0,MIN(K12,Regole!$B$5),K12))</f>
        <v/>
      </c>
      <c r="M12" s="15">
        <f>IF(F12="","",MAX(F12-N(G12)-N(H12),0))</f>
        <v/>
      </c>
      <c r="N12" s="16">
        <f>IF(OR(K12="",F12=""),"",IF(I12="Sì",0,ROUND((M12+N(H12)*(1-Regole!$B$7))*L12*Regole!$B$4,2)))</f>
        <v/>
      </c>
      <c r="O12" s="16">
        <f>IF(N12="","",IF(I12="Sì",0,N(J12)-N12))</f>
        <v/>
      </c>
      <c r="P12" s="15">
        <f>IF(OR(K12="",F12=""),"",IF(I12="Sì",0,M12*L12))</f>
        <v/>
      </c>
      <c r="Q12" s="15">
        <f>IF(OR(K12="",F12=""),"",IF(I12="Sì",0,N(H12)*L12))</f>
        <v/>
      </c>
      <c r="R12" s="15">
        <f>IF(OR(K12="",F12=""),"",IF(I12="Sì",0,F12*K12-P12-Q12))</f>
        <v/>
      </c>
      <c r="S12" s="17">
        <f>IF(D12="","",DATE(YEAR(D12),MONTH(D12),1))</f>
        <v/>
      </c>
    </row>
    <row r="13">
      <c r="A13" s="8" t="n"/>
      <c r="B13" s="8" t="n"/>
      <c r="C13" s="8" t="n"/>
      <c r="D13" s="14" t="n"/>
      <c r="E13" s="14" t="n"/>
      <c r="F13" s="12" t="n"/>
      <c r="G13" s="12" t="n"/>
      <c r="H13" s="12" t="n"/>
      <c r="I13" s="8" t="n"/>
      <c r="J13" s="11" t="n"/>
      <c r="K13" s="15">
        <f>IF(OR(D13="",E13=""),"",MAX(E13-D13,0))</f>
        <v/>
      </c>
      <c r="L13" s="15">
        <f>IF(K13="","",IF(Regole!$B$5&gt;0,MIN(K13,Regole!$B$5),K13))</f>
        <v/>
      </c>
      <c r="M13" s="15">
        <f>IF(F13="","",MAX(F13-N(G13)-N(H13),0))</f>
        <v/>
      </c>
      <c r="N13" s="16">
        <f>IF(OR(K13="",F13=""),"",IF(I13="Sì",0,ROUND((M13+N(H13)*(1-Regole!$B$7))*L13*Regole!$B$4,2)))</f>
        <v/>
      </c>
      <c r="O13" s="16">
        <f>IF(N13="","",IF(I13="Sì",0,N(J13)-N13))</f>
        <v/>
      </c>
      <c r="P13" s="15">
        <f>IF(OR(K13="",F13=""),"",IF(I13="Sì",0,M13*L13))</f>
        <v/>
      </c>
      <c r="Q13" s="15">
        <f>IF(OR(K13="",F13=""),"",IF(I13="Sì",0,N(H13)*L13))</f>
        <v/>
      </c>
      <c r="R13" s="15">
        <f>IF(OR(K13="",F13=""),"",IF(I13="Sì",0,F13*K13-P13-Q13))</f>
        <v/>
      </c>
      <c r="S13" s="17">
        <f>IF(D13="","",DATE(YEAR(D13),MONTH(D13),1))</f>
        <v/>
      </c>
    </row>
    <row r="14">
      <c r="A14" s="8" t="n"/>
      <c r="B14" s="8" t="n"/>
      <c r="C14" s="8" t="n"/>
      <c r="D14" s="14" t="n"/>
      <c r="E14" s="14" t="n"/>
      <c r="F14" s="12" t="n"/>
      <c r="G14" s="12" t="n"/>
      <c r="H14" s="12" t="n"/>
      <c r="I14" s="8" t="n"/>
      <c r="J14" s="11" t="n"/>
      <c r="K14" s="15">
        <f>IF(OR(D14="",E14=""),"",MAX(E14-D14,0))</f>
        <v/>
      </c>
      <c r="L14" s="15">
        <f>IF(K14="","",IF(Regole!$B$5&gt;0,MIN(K14,Regole!$B$5),K14))</f>
        <v/>
      </c>
      <c r="M14" s="15">
        <f>IF(F14="","",MAX(F14-N(G14)-N(H14),0))</f>
        <v/>
      </c>
      <c r="N14" s="16">
        <f>IF(OR(K14="",F14=""),"",IF(I14="Sì",0,ROUND((M14+N(H14)*(1-Regole!$B$7))*L14*Regole!$B$4,2)))</f>
        <v/>
      </c>
      <c r="O14" s="16">
        <f>IF(N14="","",IF(I14="Sì",0,N(J14)-N14))</f>
        <v/>
      </c>
      <c r="P14" s="15">
        <f>IF(OR(K14="",F14=""),"",IF(I14="Sì",0,M14*L14))</f>
        <v/>
      </c>
      <c r="Q14" s="15">
        <f>IF(OR(K14="",F14=""),"",IF(I14="Sì",0,N(H14)*L14))</f>
        <v/>
      </c>
      <c r="R14" s="15">
        <f>IF(OR(K14="",F14=""),"",IF(I14="Sì",0,F14*K14-P14-Q14))</f>
        <v/>
      </c>
      <c r="S14" s="17">
        <f>IF(D14="","",DATE(YEAR(D14),MONTH(D14),1))</f>
        <v/>
      </c>
    </row>
    <row r="15">
      <c r="A15" s="8" t="n"/>
      <c r="B15" s="8" t="n"/>
      <c r="C15" s="8" t="n"/>
      <c r="D15" s="14" t="n"/>
      <c r="E15" s="14" t="n"/>
      <c r="F15" s="12" t="n"/>
      <c r="G15" s="12" t="n"/>
      <c r="H15" s="12" t="n"/>
      <c r="I15" s="8" t="n"/>
      <c r="J15" s="11" t="n"/>
      <c r="K15" s="15">
        <f>IF(OR(D15="",E15=""),"",MAX(E15-D15,0))</f>
        <v/>
      </c>
      <c r="L15" s="15">
        <f>IF(K15="","",IF(Regole!$B$5&gt;0,MIN(K15,Regole!$B$5),K15))</f>
        <v/>
      </c>
      <c r="M15" s="15">
        <f>IF(F15="","",MAX(F15-N(G15)-N(H15),0))</f>
        <v/>
      </c>
      <c r="N15" s="16">
        <f>IF(OR(K15="",F15=""),"",IF(I15="Sì",0,ROUND((M15+N(H15)*(1-Regole!$B$7))*L15*Regole!$B$4,2)))</f>
        <v/>
      </c>
      <c r="O15" s="16">
        <f>IF(N15="","",IF(I15="Sì",0,N(J15)-N15))</f>
        <v/>
      </c>
      <c r="P15" s="15">
        <f>IF(OR(K15="",F15=""),"",IF(I15="Sì",0,M15*L15))</f>
        <v/>
      </c>
      <c r="Q15" s="15">
        <f>IF(OR(K15="",F15=""),"",IF(I15="Sì",0,N(H15)*L15))</f>
        <v/>
      </c>
      <c r="R15" s="15">
        <f>IF(OR(K15="",F15=""),"",IF(I15="Sì",0,F15*K15-P15-Q15))</f>
        <v/>
      </c>
      <c r="S15" s="17">
        <f>IF(D15="","",DATE(YEAR(D15),MONTH(D15),1))</f>
        <v/>
      </c>
    </row>
    <row r="16">
      <c r="A16" s="8" t="n"/>
      <c r="B16" s="8" t="n"/>
      <c r="C16" s="8" t="n"/>
      <c r="D16" s="14" t="n"/>
      <c r="E16" s="14" t="n"/>
      <c r="F16" s="12" t="n"/>
      <c r="G16" s="12" t="n"/>
      <c r="H16" s="12" t="n"/>
      <c r="I16" s="8" t="n"/>
      <c r="J16" s="11" t="n"/>
      <c r="K16" s="15">
        <f>IF(OR(D16="",E16=""),"",MAX(E16-D16,0))</f>
        <v/>
      </c>
      <c r="L16" s="15">
        <f>IF(K16="","",IF(Regole!$B$5&gt;0,MIN(K16,Regole!$B$5),K16))</f>
        <v/>
      </c>
      <c r="M16" s="15">
        <f>IF(F16="","",MAX(F16-N(G16)-N(H16),0))</f>
        <v/>
      </c>
      <c r="N16" s="16">
        <f>IF(OR(K16="",F16=""),"",IF(I16="Sì",0,ROUND((M16+N(H16)*(1-Regole!$B$7))*L16*Regole!$B$4,2)))</f>
        <v/>
      </c>
      <c r="O16" s="16">
        <f>IF(N16="","",IF(I16="Sì",0,N(J16)-N16))</f>
        <v/>
      </c>
      <c r="P16" s="15">
        <f>IF(OR(K16="",F16=""),"",IF(I16="Sì",0,M16*L16))</f>
        <v/>
      </c>
      <c r="Q16" s="15">
        <f>IF(OR(K16="",F16=""),"",IF(I16="Sì",0,N(H16)*L16))</f>
        <v/>
      </c>
      <c r="R16" s="15">
        <f>IF(OR(K16="",F16=""),"",IF(I16="Sì",0,F16*K16-P16-Q16))</f>
        <v/>
      </c>
      <c r="S16" s="17">
        <f>IF(D16="","",DATE(YEAR(D16),MONTH(D16),1))</f>
        <v/>
      </c>
    </row>
    <row r="17">
      <c r="A17" s="8" t="n"/>
      <c r="B17" s="8" t="n"/>
      <c r="C17" s="8" t="n"/>
      <c r="D17" s="14" t="n"/>
      <c r="E17" s="14" t="n"/>
      <c r="F17" s="12" t="n"/>
      <c r="G17" s="12" t="n"/>
      <c r="H17" s="12" t="n"/>
      <c r="I17" s="8" t="n"/>
      <c r="J17" s="11" t="n"/>
      <c r="K17" s="15">
        <f>IF(OR(D17="",E17=""),"",MAX(E17-D17,0))</f>
        <v/>
      </c>
      <c r="L17" s="15">
        <f>IF(K17="","",IF(Regole!$B$5&gt;0,MIN(K17,Regole!$B$5),K17))</f>
        <v/>
      </c>
      <c r="M17" s="15">
        <f>IF(F17="","",MAX(F17-N(G17)-N(H17),0))</f>
        <v/>
      </c>
      <c r="N17" s="16">
        <f>IF(OR(K17="",F17=""),"",IF(I17="Sì",0,ROUND((M17+N(H17)*(1-Regole!$B$7))*L17*Regole!$B$4,2)))</f>
        <v/>
      </c>
      <c r="O17" s="16">
        <f>IF(N17="","",IF(I17="Sì",0,N(J17)-N17))</f>
        <v/>
      </c>
      <c r="P17" s="15">
        <f>IF(OR(K17="",F17=""),"",IF(I17="Sì",0,M17*L17))</f>
        <v/>
      </c>
      <c r="Q17" s="15">
        <f>IF(OR(K17="",F17=""),"",IF(I17="Sì",0,N(H17)*L17))</f>
        <v/>
      </c>
      <c r="R17" s="15">
        <f>IF(OR(K17="",F17=""),"",IF(I17="Sì",0,F17*K17-P17-Q17))</f>
        <v/>
      </c>
      <c r="S17" s="17">
        <f>IF(D17="","",DATE(YEAR(D17),MONTH(D17),1))</f>
        <v/>
      </c>
    </row>
    <row r="18">
      <c r="A18" s="8" t="n"/>
      <c r="B18" s="8" t="n"/>
      <c r="C18" s="8" t="n"/>
      <c r="D18" s="14" t="n"/>
      <c r="E18" s="14" t="n"/>
      <c r="F18" s="12" t="n"/>
      <c r="G18" s="12" t="n"/>
      <c r="H18" s="12" t="n"/>
      <c r="I18" s="8" t="n"/>
      <c r="J18" s="11" t="n"/>
      <c r="K18" s="15">
        <f>IF(OR(D18="",E18=""),"",MAX(E18-D18,0))</f>
        <v/>
      </c>
      <c r="L18" s="15">
        <f>IF(K18="","",IF(Regole!$B$5&gt;0,MIN(K18,Regole!$B$5),K18))</f>
        <v/>
      </c>
      <c r="M18" s="15">
        <f>IF(F18="","",MAX(F18-N(G18)-N(H18),0))</f>
        <v/>
      </c>
      <c r="N18" s="16">
        <f>IF(OR(K18="",F18=""),"",IF(I18="Sì",0,ROUND((M18+N(H18)*(1-Regole!$B$7))*L18*Regole!$B$4,2)))</f>
        <v/>
      </c>
      <c r="O18" s="16">
        <f>IF(N18="","",IF(I18="Sì",0,N(J18)-N18))</f>
        <v/>
      </c>
      <c r="P18" s="15">
        <f>IF(OR(K18="",F18=""),"",IF(I18="Sì",0,M18*L18))</f>
        <v/>
      </c>
      <c r="Q18" s="15">
        <f>IF(OR(K18="",F18=""),"",IF(I18="Sì",0,N(H18)*L18))</f>
        <v/>
      </c>
      <c r="R18" s="15">
        <f>IF(OR(K18="",F18=""),"",IF(I18="Sì",0,F18*K18-P18-Q18))</f>
        <v/>
      </c>
      <c r="S18" s="17">
        <f>IF(D18="","",DATE(YEAR(D18),MONTH(D18),1))</f>
        <v/>
      </c>
    </row>
    <row r="19">
      <c r="A19" s="8" t="n"/>
      <c r="B19" s="8" t="n"/>
      <c r="C19" s="8" t="n"/>
      <c r="D19" s="14" t="n"/>
      <c r="E19" s="14" t="n"/>
      <c r="F19" s="12" t="n"/>
      <c r="G19" s="12" t="n"/>
      <c r="H19" s="12" t="n"/>
      <c r="I19" s="8" t="n"/>
      <c r="J19" s="11" t="n"/>
      <c r="K19" s="15">
        <f>IF(OR(D19="",E19=""),"",MAX(E19-D19,0))</f>
        <v/>
      </c>
      <c r="L19" s="15">
        <f>IF(K19="","",IF(Regole!$B$5&gt;0,MIN(K19,Regole!$B$5),K19))</f>
        <v/>
      </c>
      <c r="M19" s="15">
        <f>IF(F19="","",MAX(F19-N(G19)-N(H19),0))</f>
        <v/>
      </c>
      <c r="N19" s="16">
        <f>IF(OR(K19="",F19=""),"",IF(I19="Sì",0,ROUND((M19+N(H19)*(1-Regole!$B$7))*L19*Regole!$B$4,2)))</f>
        <v/>
      </c>
      <c r="O19" s="16">
        <f>IF(N19="","",IF(I19="Sì",0,N(J19)-N19))</f>
        <v/>
      </c>
      <c r="P19" s="15">
        <f>IF(OR(K19="",F19=""),"",IF(I19="Sì",0,M19*L19))</f>
        <v/>
      </c>
      <c r="Q19" s="15">
        <f>IF(OR(K19="",F19=""),"",IF(I19="Sì",0,N(H19)*L19))</f>
        <v/>
      </c>
      <c r="R19" s="15">
        <f>IF(OR(K19="",F19=""),"",IF(I19="Sì",0,F19*K19-P19-Q19))</f>
        <v/>
      </c>
      <c r="S19" s="17">
        <f>IF(D19="","",DATE(YEAR(D19),MONTH(D19),1))</f>
        <v/>
      </c>
    </row>
    <row r="20">
      <c r="A20" s="8" t="n"/>
      <c r="B20" s="8" t="n"/>
      <c r="C20" s="8" t="n"/>
      <c r="D20" s="14" t="n"/>
      <c r="E20" s="14" t="n"/>
      <c r="F20" s="12" t="n"/>
      <c r="G20" s="12" t="n"/>
      <c r="H20" s="12" t="n"/>
      <c r="I20" s="8" t="n"/>
      <c r="J20" s="11" t="n"/>
      <c r="K20" s="15">
        <f>IF(OR(D20="",E20=""),"",MAX(E20-D20,0))</f>
        <v/>
      </c>
      <c r="L20" s="15">
        <f>IF(K20="","",IF(Regole!$B$5&gt;0,MIN(K20,Regole!$B$5),K20))</f>
        <v/>
      </c>
      <c r="M20" s="15">
        <f>IF(F20="","",MAX(F20-N(G20)-N(H20),0))</f>
        <v/>
      </c>
      <c r="N20" s="16">
        <f>IF(OR(K20="",F20=""),"",IF(I20="Sì",0,ROUND((M20+N(H20)*(1-Regole!$B$7))*L20*Regole!$B$4,2)))</f>
        <v/>
      </c>
      <c r="O20" s="16">
        <f>IF(N20="","",IF(I20="Sì",0,N(J20)-N20))</f>
        <v/>
      </c>
      <c r="P20" s="15">
        <f>IF(OR(K20="",F20=""),"",IF(I20="Sì",0,M20*L20))</f>
        <v/>
      </c>
      <c r="Q20" s="15">
        <f>IF(OR(K20="",F20=""),"",IF(I20="Sì",0,N(H20)*L20))</f>
        <v/>
      </c>
      <c r="R20" s="15">
        <f>IF(OR(K20="",F20=""),"",IF(I20="Sì",0,F20*K20-P20-Q20))</f>
        <v/>
      </c>
      <c r="S20" s="17">
        <f>IF(D20="","",DATE(YEAR(D20),MONTH(D20),1))</f>
        <v/>
      </c>
    </row>
    <row r="21">
      <c r="A21" s="8" t="n"/>
      <c r="B21" s="8" t="n"/>
      <c r="C21" s="8" t="n"/>
      <c r="D21" s="14" t="n"/>
      <c r="E21" s="14" t="n"/>
      <c r="F21" s="12" t="n"/>
      <c r="G21" s="12" t="n"/>
      <c r="H21" s="12" t="n"/>
      <c r="I21" s="8" t="n"/>
      <c r="J21" s="11" t="n"/>
      <c r="K21" s="15">
        <f>IF(OR(D21="",E21=""),"",MAX(E21-D21,0))</f>
        <v/>
      </c>
      <c r="L21" s="15">
        <f>IF(K21="","",IF(Regole!$B$5&gt;0,MIN(K21,Regole!$B$5),K21))</f>
        <v/>
      </c>
      <c r="M21" s="15">
        <f>IF(F21="","",MAX(F21-N(G21)-N(H21),0))</f>
        <v/>
      </c>
      <c r="N21" s="16">
        <f>IF(OR(K21="",F21=""),"",IF(I21="Sì",0,ROUND((M21+N(H21)*(1-Regole!$B$7))*L21*Regole!$B$4,2)))</f>
        <v/>
      </c>
      <c r="O21" s="16">
        <f>IF(N21="","",IF(I21="Sì",0,N(J21)-N21))</f>
        <v/>
      </c>
      <c r="P21" s="15">
        <f>IF(OR(K21="",F21=""),"",IF(I21="Sì",0,M21*L21))</f>
        <v/>
      </c>
      <c r="Q21" s="15">
        <f>IF(OR(K21="",F21=""),"",IF(I21="Sì",0,N(H21)*L21))</f>
        <v/>
      </c>
      <c r="R21" s="15">
        <f>IF(OR(K21="",F21=""),"",IF(I21="Sì",0,F21*K21-P21-Q21))</f>
        <v/>
      </c>
      <c r="S21" s="17">
        <f>IF(D21="","",DATE(YEAR(D21),MONTH(D21),1))</f>
        <v/>
      </c>
    </row>
    <row r="22">
      <c r="A22" s="8" t="n"/>
      <c r="B22" s="8" t="n"/>
      <c r="C22" s="8" t="n"/>
      <c r="D22" s="14" t="n"/>
      <c r="E22" s="14" t="n"/>
      <c r="F22" s="12" t="n"/>
      <c r="G22" s="12" t="n"/>
      <c r="H22" s="12" t="n"/>
      <c r="I22" s="8" t="n"/>
      <c r="J22" s="11" t="n"/>
      <c r="K22" s="15">
        <f>IF(OR(D22="",E22=""),"",MAX(E22-D22,0))</f>
        <v/>
      </c>
      <c r="L22" s="15">
        <f>IF(K22="","",IF(Regole!$B$5&gt;0,MIN(K22,Regole!$B$5),K22))</f>
        <v/>
      </c>
      <c r="M22" s="15">
        <f>IF(F22="","",MAX(F22-N(G22)-N(H22),0))</f>
        <v/>
      </c>
      <c r="N22" s="16">
        <f>IF(OR(K22="",F22=""),"",IF(I22="Sì",0,ROUND((M22+N(H22)*(1-Regole!$B$7))*L22*Regole!$B$4,2)))</f>
        <v/>
      </c>
      <c r="O22" s="16">
        <f>IF(N22="","",IF(I22="Sì",0,N(J22)-N22))</f>
        <v/>
      </c>
      <c r="P22" s="15">
        <f>IF(OR(K22="",F22=""),"",IF(I22="Sì",0,M22*L22))</f>
        <v/>
      </c>
      <c r="Q22" s="15">
        <f>IF(OR(K22="",F22=""),"",IF(I22="Sì",0,N(H22)*L22))</f>
        <v/>
      </c>
      <c r="R22" s="15">
        <f>IF(OR(K22="",F22=""),"",IF(I22="Sì",0,F22*K22-P22-Q22))</f>
        <v/>
      </c>
      <c r="S22" s="17">
        <f>IF(D22="","",DATE(YEAR(D22),MONTH(D22),1))</f>
        <v/>
      </c>
    </row>
    <row r="23">
      <c r="A23" s="8" t="n"/>
      <c r="B23" s="8" t="n"/>
      <c r="C23" s="8" t="n"/>
      <c r="D23" s="14" t="n"/>
      <c r="E23" s="14" t="n"/>
      <c r="F23" s="12" t="n"/>
      <c r="G23" s="12" t="n"/>
      <c r="H23" s="12" t="n"/>
      <c r="I23" s="8" t="n"/>
      <c r="J23" s="11" t="n"/>
      <c r="K23" s="15">
        <f>IF(OR(D23="",E23=""),"",MAX(E23-D23,0))</f>
        <v/>
      </c>
      <c r="L23" s="15">
        <f>IF(K23="","",IF(Regole!$B$5&gt;0,MIN(K23,Regole!$B$5),K23))</f>
        <v/>
      </c>
      <c r="M23" s="15">
        <f>IF(F23="","",MAX(F23-N(G23)-N(H23),0))</f>
        <v/>
      </c>
      <c r="N23" s="16">
        <f>IF(OR(K23="",F23=""),"",IF(I23="Sì",0,ROUND((M23+N(H23)*(1-Regole!$B$7))*L23*Regole!$B$4,2)))</f>
        <v/>
      </c>
      <c r="O23" s="16">
        <f>IF(N23="","",IF(I23="Sì",0,N(J23)-N23))</f>
        <v/>
      </c>
      <c r="P23" s="15">
        <f>IF(OR(K23="",F23=""),"",IF(I23="Sì",0,M23*L23))</f>
        <v/>
      </c>
      <c r="Q23" s="15">
        <f>IF(OR(K23="",F23=""),"",IF(I23="Sì",0,N(H23)*L23))</f>
        <v/>
      </c>
      <c r="R23" s="15">
        <f>IF(OR(K23="",F23=""),"",IF(I23="Sì",0,F23*K23-P23-Q23))</f>
        <v/>
      </c>
      <c r="S23" s="17">
        <f>IF(D23="","",DATE(YEAR(D23),MONTH(D23),1))</f>
        <v/>
      </c>
    </row>
    <row r="24">
      <c r="A24" s="8" t="n"/>
      <c r="B24" s="8" t="n"/>
      <c r="C24" s="8" t="n"/>
      <c r="D24" s="14" t="n"/>
      <c r="E24" s="14" t="n"/>
      <c r="F24" s="12" t="n"/>
      <c r="G24" s="12" t="n"/>
      <c r="H24" s="12" t="n"/>
      <c r="I24" s="8" t="n"/>
      <c r="J24" s="11" t="n"/>
      <c r="K24" s="15">
        <f>IF(OR(D24="",E24=""),"",MAX(E24-D24,0))</f>
        <v/>
      </c>
      <c r="L24" s="15">
        <f>IF(K24="","",IF(Regole!$B$5&gt;0,MIN(K24,Regole!$B$5),K24))</f>
        <v/>
      </c>
      <c r="M24" s="15">
        <f>IF(F24="","",MAX(F24-N(G24)-N(H24),0))</f>
        <v/>
      </c>
      <c r="N24" s="16">
        <f>IF(OR(K24="",F24=""),"",IF(I24="Sì",0,ROUND((M24+N(H24)*(1-Regole!$B$7))*L24*Regole!$B$4,2)))</f>
        <v/>
      </c>
      <c r="O24" s="16">
        <f>IF(N24="","",IF(I24="Sì",0,N(J24)-N24))</f>
        <v/>
      </c>
      <c r="P24" s="15">
        <f>IF(OR(K24="",F24=""),"",IF(I24="Sì",0,M24*L24))</f>
        <v/>
      </c>
      <c r="Q24" s="15">
        <f>IF(OR(K24="",F24=""),"",IF(I24="Sì",0,N(H24)*L24))</f>
        <v/>
      </c>
      <c r="R24" s="15">
        <f>IF(OR(K24="",F24=""),"",IF(I24="Sì",0,F24*K24-P24-Q24))</f>
        <v/>
      </c>
      <c r="S24" s="17">
        <f>IF(D24="","",DATE(YEAR(D24),MONTH(D24),1))</f>
        <v/>
      </c>
    </row>
    <row r="25">
      <c r="A25" s="8" t="n"/>
      <c r="B25" s="8" t="n"/>
      <c r="C25" s="8" t="n"/>
      <c r="D25" s="14" t="n"/>
      <c r="E25" s="14" t="n"/>
      <c r="F25" s="12" t="n"/>
      <c r="G25" s="12" t="n"/>
      <c r="H25" s="12" t="n"/>
      <c r="I25" s="8" t="n"/>
      <c r="J25" s="11" t="n"/>
      <c r="K25" s="15">
        <f>IF(OR(D25="",E25=""),"",MAX(E25-D25,0))</f>
        <v/>
      </c>
      <c r="L25" s="15">
        <f>IF(K25="","",IF(Regole!$B$5&gt;0,MIN(K25,Regole!$B$5),K25))</f>
        <v/>
      </c>
      <c r="M25" s="15">
        <f>IF(F25="","",MAX(F25-N(G25)-N(H25),0))</f>
        <v/>
      </c>
      <c r="N25" s="16">
        <f>IF(OR(K25="",F25=""),"",IF(I25="Sì",0,ROUND((M25+N(H25)*(1-Regole!$B$7))*L25*Regole!$B$4,2)))</f>
        <v/>
      </c>
      <c r="O25" s="16">
        <f>IF(N25="","",IF(I25="Sì",0,N(J25)-N25))</f>
        <v/>
      </c>
      <c r="P25" s="15">
        <f>IF(OR(K25="",F25=""),"",IF(I25="Sì",0,M25*L25))</f>
        <v/>
      </c>
      <c r="Q25" s="15">
        <f>IF(OR(K25="",F25=""),"",IF(I25="Sì",0,N(H25)*L25))</f>
        <v/>
      </c>
      <c r="R25" s="15">
        <f>IF(OR(K25="",F25=""),"",IF(I25="Sì",0,F25*K25-P25-Q25))</f>
        <v/>
      </c>
      <c r="S25" s="17">
        <f>IF(D25="","",DATE(YEAR(D25),MONTH(D25),1))</f>
        <v/>
      </c>
    </row>
    <row r="26">
      <c r="A26" s="8" t="n"/>
      <c r="B26" s="8" t="n"/>
      <c r="C26" s="8" t="n"/>
      <c r="D26" s="14" t="n"/>
      <c r="E26" s="14" t="n"/>
      <c r="F26" s="12" t="n"/>
      <c r="G26" s="12" t="n"/>
      <c r="H26" s="12" t="n"/>
      <c r="I26" s="8" t="n"/>
      <c r="J26" s="11" t="n"/>
      <c r="K26" s="15">
        <f>IF(OR(D26="",E26=""),"",MAX(E26-D26,0))</f>
        <v/>
      </c>
      <c r="L26" s="15">
        <f>IF(K26="","",IF(Regole!$B$5&gt;0,MIN(K26,Regole!$B$5),K26))</f>
        <v/>
      </c>
      <c r="M26" s="15">
        <f>IF(F26="","",MAX(F26-N(G26)-N(H26),0))</f>
        <v/>
      </c>
      <c r="N26" s="16">
        <f>IF(OR(K26="",F26=""),"",IF(I26="Sì",0,ROUND((M26+N(H26)*(1-Regole!$B$7))*L26*Regole!$B$4,2)))</f>
        <v/>
      </c>
      <c r="O26" s="16">
        <f>IF(N26="","",IF(I26="Sì",0,N(J26)-N26))</f>
        <v/>
      </c>
      <c r="P26" s="15">
        <f>IF(OR(K26="",F26=""),"",IF(I26="Sì",0,M26*L26))</f>
        <v/>
      </c>
      <c r="Q26" s="15">
        <f>IF(OR(K26="",F26=""),"",IF(I26="Sì",0,N(H26)*L26))</f>
        <v/>
      </c>
      <c r="R26" s="15">
        <f>IF(OR(K26="",F26=""),"",IF(I26="Sì",0,F26*K26-P26-Q26))</f>
        <v/>
      </c>
      <c r="S26" s="17">
        <f>IF(D26="","",DATE(YEAR(D26),MONTH(D26),1))</f>
        <v/>
      </c>
    </row>
    <row r="27">
      <c r="A27" s="8" t="n"/>
      <c r="B27" s="8" t="n"/>
      <c r="C27" s="8" t="n"/>
      <c r="D27" s="14" t="n"/>
      <c r="E27" s="14" t="n"/>
      <c r="F27" s="12" t="n"/>
      <c r="G27" s="12" t="n"/>
      <c r="H27" s="12" t="n"/>
      <c r="I27" s="8" t="n"/>
      <c r="J27" s="11" t="n"/>
      <c r="K27" s="15">
        <f>IF(OR(D27="",E27=""),"",MAX(E27-D27,0))</f>
        <v/>
      </c>
      <c r="L27" s="15">
        <f>IF(K27="","",IF(Regole!$B$5&gt;0,MIN(K27,Regole!$B$5),K27))</f>
        <v/>
      </c>
      <c r="M27" s="15">
        <f>IF(F27="","",MAX(F27-N(G27)-N(H27),0))</f>
        <v/>
      </c>
      <c r="N27" s="16">
        <f>IF(OR(K27="",F27=""),"",IF(I27="Sì",0,ROUND((M27+N(H27)*(1-Regole!$B$7))*L27*Regole!$B$4,2)))</f>
        <v/>
      </c>
      <c r="O27" s="16">
        <f>IF(N27="","",IF(I27="Sì",0,N(J27)-N27))</f>
        <v/>
      </c>
      <c r="P27" s="15">
        <f>IF(OR(K27="",F27=""),"",IF(I27="Sì",0,M27*L27))</f>
        <v/>
      </c>
      <c r="Q27" s="15">
        <f>IF(OR(K27="",F27=""),"",IF(I27="Sì",0,N(H27)*L27))</f>
        <v/>
      </c>
      <c r="R27" s="15">
        <f>IF(OR(K27="",F27=""),"",IF(I27="Sì",0,F27*K27-P27-Q27))</f>
        <v/>
      </c>
      <c r="S27" s="17">
        <f>IF(D27="","",DATE(YEAR(D27),MONTH(D27),1))</f>
        <v/>
      </c>
    </row>
    <row r="28">
      <c r="A28" s="8" t="n"/>
      <c r="B28" s="8" t="n"/>
      <c r="C28" s="8" t="n"/>
      <c r="D28" s="14" t="n"/>
      <c r="E28" s="14" t="n"/>
      <c r="F28" s="12" t="n"/>
      <c r="G28" s="12" t="n"/>
      <c r="H28" s="12" t="n"/>
      <c r="I28" s="8" t="n"/>
      <c r="J28" s="11" t="n"/>
      <c r="K28" s="15">
        <f>IF(OR(D28="",E28=""),"",MAX(E28-D28,0))</f>
        <v/>
      </c>
      <c r="L28" s="15">
        <f>IF(K28="","",IF(Regole!$B$5&gt;0,MIN(K28,Regole!$B$5),K28))</f>
        <v/>
      </c>
      <c r="M28" s="15">
        <f>IF(F28="","",MAX(F28-N(G28)-N(H28),0))</f>
        <v/>
      </c>
      <c r="N28" s="16">
        <f>IF(OR(K28="",F28=""),"",IF(I28="Sì",0,ROUND((M28+N(H28)*(1-Regole!$B$7))*L28*Regole!$B$4,2)))</f>
        <v/>
      </c>
      <c r="O28" s="16">
        <f>IF(N28="","",IF(I28="Sì",0,N(J28)-N28))</f>
        <v/>
      </c>
      <c r="P28" s="15">
        <f>IF(OR(K28="",F28=""),"",IF(I28="Sì",0,M28*L28))</f>
        <v/>
      </c>
      <c r="Q28" s="15">
        <f>IF(OR(K28="",F28=""),"",IF(I28="Sì",0,N(H28)*L28))</f>
        <v/>
      </c>
      <c r="R28" s="15">
        <f>IF(OR(K28="",F28=""),"",IF(I28="Sì",0,F28*K28-P28-Q28))</f>
        <v/>
      </c>
      <c r="S28" s="17">
        <f>IF(D28="","",DATE(YEAR(D28),MONTH(D28),1))</f>
        <v/>
      </c>
    </row>
    <row r="29">
      <c r="A29" s="8" t="n"/>
      <c r="B29" s="8" t="n"/>
      <c r="C29" s="8" t="n"/>
      <c r="D29" s="14" t="n"/>
      <c r="E29" s="14" t="n"/>
      <c r="F29" s="12" t="n"/>
      <c r="G29" s="12" t="n"/>
      <c r="H29" s="12" t="n"/>
      <c r="I29" s="8" t="n"/>
      <c r="J29" s="11" t="n"/>
      <c r="K29" s="15">
        <f>IF(OR(D29="",E29=""),"",MAX(E29-D29,0))</f>
        <v/>
      </c>
      <c r="L29" s="15">
        <f>IF(K29="","",IF(Regole!$B$5&gt;0,MIN(K29,Regole!$B$5),K29))</f>
        <v/>
      </c>
      <c r="M29" s="15">
        <f>IF(F29="","",MAX(F29-N(G29)-N(H29),0))</f>
        <v/>
      </c>
      <c r="N29" s="16">
        <f>IF(OR(K29="",F29=""),"",IF(I29="Sì",0,ROUND((M29+N(H29)*(1-Regole!$B$7))*L29*Regole!$B$4,2)))</f>
        <v/>
      </c>
      <c r="O29" s="16">
        <f>IF(N29="","",IF(I29="Sì",0,N(J29)-N29))</f>
        <v/>
      </c>
      <c r="P29" s="15">
        <f>IF(OR(K29="",F29=""),"",IF(I29="Sì",0,M29*L29))</f>
        <v/>
      </c>
      <c r="Q29" s="15">
        <f>IF(OR(K29="",F29=""),"",IF(I29="Sì",0,N(H29)*L29))</f>
        <v/>
      </c>
      <c r="R29" s="15">
        <f>IF(OR(K29="",F29=""),"",IF(I29="Sì",0,F29*K29-P29-Q29))</f>
        <v/>
      </c>
      <c r="S29" s="17">
        <f>IF(D29="","",DATE(YEAR(D29),MONTH(D29),1))</f>
        <v/>
      </c>
    </row>
    <row r="30">
      <c r="A30" s="8" t="n"/>
      <c r="B30" s="8" t="n"/>
      <c r="C30" s="8" t="n"/>
      <c r="D30" s="14" t="n"/>
      <c r="E30" s="14" t="n"/>
      <c r="F30" s="12" t="n"/>
      <c r="G30" s="12" t="n"/>
      <c r="H30" s="12" t="n"/>
      <c r="I30" s="8" t="n"/>
      <c r="J30" s="11" t="n"/>
      <c r="K30" s="15">
        <f>IF(OR(D30="",E30=""),"",MAX(E30-D30,0))</f>
        <v/>
      </c>
      <c r="L30" s="15">
        <f>IF(K30="","",IF(Regole!$B$5&gt;0,MIN(K30,Regole!$B$5),K30))</f>
        <v/>
      </c>
      <c r="M30" s="15">
        <f>IF(F30="","",MAX(F30-N(G30)-N(H30),0))</f>
        <v/>
      </c>
      <c r="N30" s="16">
        <f>IF(OR(K30="",F30=""),"",IF(I30="Sì",0,ROUND((M30+N(H30)*(1-Regole!$B$7))*L30*Regole!$B$4,2)))</f>
        <v/>
      </c>
      <c r="O30" s="16">
        <f>IF(N30="","",IF(I30="Sì",0,N(J30)-N30))</f>
        <v/>
      </c>
      <c r="P30" s="15">
        <f>IF(OR(K30="",F30=""),"",IF(I30="Sì",0,M30*L30))</f>
        <v/>
      </c>
      <c r="Q30" s="15">
        <f>IF(OR(K30="",F30=""),"",IF(I30="Sì",0,N(H30)*L30))</f>
        <v/>
      </c>
      <c r="R30" s="15">
        <f>IF(OR(K30="",F30=""),"",IF(I30="Sì",0,F30*K30-P30-Q30))</f>
        <v/>
      </c>
      <c r="S30" s="17">
        <f>IF(D30="","",DATE(YEAR(D30),MONTH(D30),1))</f>
        <v/>
      </c>
    </row>
    <row r="31">
      <c r="A31" s="8" t="n"/>
      <c r="B31" s="8" t="n"/>
      <c r="C31" s="8" t="n"/>
      <c r="D31" s="14" t="n"/>
      <c r="E31" s="14" t="n"/>
      <c r="F31" s="12" t="n"/>
      <c r="G31" s="12" t="n"/>
      <c r="H31" s="12" t="n"/>
      <c r="I31" s="8" t="n"/>
      <c r="J31" s="11" t="n"/>
      <c r="K31" s="15">
        <f>IF(OR(D31="",E31=""),"",MAX(E31-D31,0))</f>
        <v/>
      </c>
      <c r="L31" s="15">
        <f>IF(K31="","",IF(Regole!$B$5&gt;0,MIN(K31,Regole!$B$5),K31))</f>
        <v/>
      </c>
      <c r="M31" s="15">
        <f>IF(F31="","",MAX(F31-N(G31)-N(H31),0))</f>
        <v/>
      </c>
      <c r="N31" s="16">
        <f>IF(OR(K31="",F31=""),"",IF(I31="Sì",0,ROUND((M31+N(H31)*(1-Regole!$B$7))*L31*Regole!$B$4,2)))</f>
        <v/>
      </c>
      <c r="O31" s="16">
        <f>IF(N31="","",IF(I31="Sì",0,N(J31)-N31))</f>
        <v/>
      </c>
      <c r="P31" s="15">
        <f>IF(OR(K31="",F31=""),"",IF(I31="Sì",0,M31*L31))</f>
        <v/>
      </c>
      <c r="Q31" s="15">
        <f>IF(OR(K31="",F31=""),"",IF(I31="Sì",0,N(H31)*L31))</f>
        <v/>
      </c>
      <c r="R31" s="15">
        <f>IF(OR(K31="",F31=""),"",IF(I31="Sì",0,F31*K31-P31-Q31))</f>
        <v/>
      </c>
      <c r="S31" s="17">
        <f>IF(D31="","",DATE(YEAR(D31),MONTH(D31),1))</f>
        <v/>
      </c>
    </row>
    <row r="32">
      <c r="A32" s="8" t="n"/>
      <c r="B32" s="8" t="n"/>
      <c r="C32" s="8" t="n"/>
      <c r="D32" s="14" t="n"/>
      <c r="E32" s="14" t="n"/>
      <c r="F32" s="12" t="n"/>
      <c r="G32" s="12" t="n"/>
      <c r="H32" s="12" t="n"/>
      <c r="I32" s="8" t="n"/>
      <c r="J32" s="11" t="n"/>
      <c r="K32" s="15">
        <f>IF(OR(D32="",E32=""),"",MAX(E32-D32,0))</f>
        <v/>
      </c>
      <c r="L32" s="15">
        <f>IF(K32="","",IF(Regole!$B$5&gt;0,MIN(K32,Regole!$B$5),K32))</f>
        <v/>
      </c>
      <c r="M32" s="15">
        <f>IF(F32="","",MAX(F32-N(G32)-N(H32),0))</f>
        <v/>
      </c>
      <c r="N32" s="16">
        <f>IF(OR(K32="",F32=""),"",IF(I32="Sì",0,ROUND((M32+N(H32)*(1-Regole!$B$7))*L32*Regole!$B$4,2)))</f>
        <v/>
      </c>
      <c r="O32" s="16">
        <f>IF(N32="","",IF(I32="Sì",0,N(J32)-N32))</f>
        <v/>
      </c>
      <c r="P32" s="15">
        <f>IF(OR(K32="",F32=""),"",IF(I32="Sì",0,M32*L32))</f>
        <v/>
      </c>
      <c r="Q32" s="15">
        <f>IF(OR(K32="",F32=""),"",IF(I32="Sì",0,N(H32)*L32))</f>
        <v/>
      </c>
      <c r="R32" s="15">
        <f>IF(OR(K32="",F32=""),"",IF(I32="Sì",0,F32*K32-P32-Q32))</f>
        <v/>
      </c>
      <c r="S32" s="17">
        <f>IF(D32="","",DATE(YEAR(D32),MONTH(D32),1))</f>
        <v/>
      </c>
    </row>
    <row r="33">
      <c r="A33" s="8" t="n"/>
      <c r="B33" s="8" t="n"/>
      <c r="C33" s="8" t="n"/>
      <c r="D33" s="14" t="n"/>
      <c r="E33" s="14" t="n"/>
      <c r="F33" s="12" t="n"/>
      <c r="G33" s="12" t="n"/>
      <c r="H33" s="12" t="n"/>
      <c r="I33" s="8" t="n"/>
      <c r="J33" s="11" t="n"/>
      <c r="K33" s="15">
        <f>IF(OR(D33="",E33=""),"",MAX(E33-D33,0))</f>
        <v/>
      </c>
      <c r="L33" s="15">
        <f>IF(K33="","",IF(Regole!$B$5&gt;0,MIN(K33,Regole!$B$5),K33))</f>
        <v/>
      </c>
      <c r="M33" s="15">
        <f>IF(F33="","",MAX(F33-N(G33)-N(H33),0))</f>
        <v/>
      </c>
      <c r="N33" s="16">
        <f>IF(OR(K33="",F33=""),"",IF(I33="Sì",0,ROUND((M33+N(H33)*(1-Regole!$B$7))*L33*Regole!$B$4,2)))</f>
        <v/>
      </c>
      <c r="O33" s="16">
        <f>IF(N33="","",IF(I33="Sì",0,N(J33)-N33))</f>
        <v/>
      </c>
      <c r="P33" s="15">
        <f>IF(OR(K33="",F33=""),"",IF(I33="Sì",0,M33*L33))</f>
        <v/>
      </c>
      <c r="Q33" s="15">
        <f>IF(OR(K33="",F33=""),"",IF(I33="Sì",0,N(H33)*L33))</f>
        <v/>
      </c>
      <c r="R33" s="15">
        <f>IF(OR(K33="",F33=""),"",IF(I33="Sì",0,F33*K33-P33-Q33))</f>
        <v/>
      </c>
      <c r="S33" s="17">
        <f>IF(D33="","",DATE(YEAR(D33),MONTH(D33),1))</f>
        <v/>
      </c>
    </row>
    <row r="34">
      <c r="A34" s="8" t="n"/>
      <c r="B34" s="8" t="n"/>
      <c r="C34" s="8" t="n"/>
      <c r="D34" s="14" t="n"/>
      <c r="E34" s="14" t="n"/>
      <c r="F34" s="12" t="n"/>
      <c r="G34" s="12" t="n"/>
      <c r="H34" s="12" t="n"/>
      <c r="I34" s="8" t="n"/>
      <c r="J34" s="11" t="n"/>
      <c r="K34" s="15">
        <f>IF(OR(D34="",E34=""),"",MAX(E34-D34,0))</f>
        <v/>
      </c>
      <c r="L34" s="15">
        <f>IF(K34="","",IF(Regole!$B$5&gt;0,MIN(K34,Regole!$B$5),K34))</f>
        <v/>
      </c>
      <c r="M34" s="15">
        <f>IF(F34="","",MAX(F34-N(G34)-N(H34),0))</f>
        <v/>
      </c>
      <c r="N34" s="16">
        <f>IF(OR(K34="",F34=""),"",IF(I34="Sì",0,ROUND((M34+N(H34)*(1-Regole!$B$7))*L34*Regole!$B$4,2)))</f>
        <v/>
      </c>
      <c r="O34" s="16">
        <f>IF(N34="","",IF(I34="Sì",0,N(J34)-N34))</f>
        <v/>
      </c>
      <c r="P34" s="15">
        <f>IF(OR(K34="",F34=""),"",IF(I34="Sì",0,M34*L34))</f>
        <v/>
      </c>
      <c r="Q34" s="15">
        <f>IF(OR(K34="",F34=""),"",IF(I34="Sì",0,N(H34)*L34))</f>
        <v/>
      </c>
      <c r="R34" s="15">
        <f>IF(OR(K34="",F34=""),"",IF(I34="Sì",0,F34*K34-P34-Q34))</f>
        <v/>
      </c>
      <c r="S34" s="17">
        <f>IF(D34="","",DATE(YEAR(D34),MONTH(D34),1))</f>
        <v/>
      </c>
    </row>
    <row r="35">
      <c r="A35" s="8" t="n"/>
      <c r="B35" s="8" t="n"/>
      <c r="C35" s="8" t="n"/>
      <c r="D35" s="14" t="n"/>
      <c r="E35" s="14" t="n"/>
      <c r="F35" s="12" t="n"/>
      <c r="G35" s="12" t="n"/>
      <c r="H35" s="12" t="n"/>
      <c r="I35" s="8" t="n"/>
      <c r="J35" s="11" t="n"/>
      <c r="K35" s="15">
        <f>IF(OR(D35="",E35=""),"",MAX(E35-D35,0))</f>
        <v/>
      </c>
      <c r="L35" s="15">
        <f>IF(K35="","",IF(Regole!$B$5&gt;0,MIN(K35,Regole!$B$5),K35))</f>
        <v/>
      </c>
      <c r="M35" s="15">
        <f>IF(F35="","",MAX(F35-N(G35)-N(H35),0))</f>
        <v/>
      </c>
      <c r="N35" s="16">
        <f>IF(OR(K35="",F35=""),"",IF(I35="Sì",0,ROUND((M35+N(H35)*(1-Regole!$B$7))*L35*Regole!$B$4,2)))</f>
        <v/>
      </c>
      <c r="O35" s="16">
        <f>IF(N35="","",IF(I35="Sì",0,N(J35)-N35))</f>
        <v/>
      </c>
      <c r="P35" s="15">
        <f>IF(OR(K35="",F35=""),"",IF(I35="Sì",0,M35*L35))</f>
        <v/>
      </c>
      <c r="Q35" s="15">
        <f>IF(OR(K35="",F35=""),"",IF(I35="Sì",0,N(H35)*L35))</f>
        <v/>
      </c>
      <c r="R35" s="15">
        <f>IF(OR(K35="",F35=""),"",IF(I35="Sì",0,F35*K35-P35-Q35))</f>
        <v/>
      </c>
      <c r="S35" s="17">
        <f>IF(D35="","",DATE(YEAR(D35),MONTH(D35),1))</f>
        <v/>
      </c>
    </row>
    <row r="36">
      <c r="A36" s="8" t="n"/>
      <c r="B36" s="8" t="n"/>
      <c r="C36" s="8" t="n"/>
      <c r="D36" s="14" t="n"/>
      <c r="E36" s="14" t="n"/>
      <c r="F36" s="12" t="n"/>
      <c r="G36" s="12" t="n"/>
      <c r="H36" s="12" t="n"/>
      <c r="I36" s="8" t="n"/>
      <c r="J36" s="11" t="n"/>
      <c r="K36" s="15">
        <f>IF(OR(D36="",E36=""),"",MAX(E36-D36,0))</f>
        <v/>
      </c>
      <c r="L36" s="15">
        <f>IF(K36="","",IF(Regole!$B$5&gt;0,MIN(K36,Regole!$B$5),K36))</f>
        <v/>
      </c>
      <c r="M36" s="15">
        <f>IF(F36="","",MAX(F36-N(G36)-N(H36),0))</f>
        <v/>
      </c>
      <c r="N36" s="16">
        <f>IF(OR(K36="",F36=""),"",IF(I36="Sì",0,ROUND((M36+N(H36)*(1-Regole!$B$7))*L36*Regole!$B$4,2)))</f>
        <v/>
      </c>
      <c r="O36" s="16">
        <f>IF(N36="","",IF(I36="Sì",0,N(J36)-N36))</f>
        <v/>
      </c>
      <c r="P36" s="15">
        <f>IF(OR(K36="",F36=""),"",IF(I36="Sì",0,M36*L36))</f>
        <v/>
      </c>
      <c r="Q36" s="15">
        <f>IF(OR(K36="",F36=""),"",IF(I36="Sì",0,N(H36)*L36))</f>
        <v/>
      </c>
      <c r="R36" s="15">
        <f>IF(OR(K36="",F36=""),"",IF(I36="Sì",0,F36*K36-P36-Q36))</f>
        <v/>
      </c>
      <c r="S36" s="17">
        <f>IF(D36="","",DATE(YEAR(D36),MONTH(D36),1))</f>
        <v/>
      </c>
    </row>
    <row r="37">
      <c r="A37" s="8" t="n"/>
      <c r="B37" s="8" t="n"/>
      <c r="C37" s="8" t="n"/>
      <c r="D37" s="14" t="n"/>
      <c r="E37" s="14" t="n"/>
      <c r="F37" s="12" t="n"/>
      <c r="G37" s="12" t="n"/>
      <c r="H37" s="12" t="n"/>
      <c r="I37" s="8" t="n"/>
      <c r="J37" s="11" t="n"/>
      <c r="K37" s="15">
        <f>IF(OR(D37="",E37=""),"",MAX(E37-D37,0))</f>
        <v/>
      </c>
      <c r="L37" s="15">
        <f>IF(K37="","",IF(Regole!$B$5&gt;0,MIN(K37,Regole!$B$5),K37))</f>
        <v/>
      </c>
      <c r="M37" s="15">
        <f>IF(F37="","",MAX(F37-N(G37)-N(H37),0))</f>
        <v/>
      </c>
      <c r="N37" s="16">
        <f>IF(OR(K37="",F37=""),"",IF(I37="Sì",0,ROUND((M37+N(H37)*(1-Regole!$B$7))*L37*Regole!$B$4,2)))</f>
        <v/>
      </c>
      <c r="O37" s="16">
        <f>IF(N37="","",IF(I37="Sì",0,N(J37)-N37))</f>
        <v/>
      </c>
      <c r="P37" s="15">
        <f>IF(OR(K37="",F37=""),"",IF(I37="Sì",0,M37*L37))</f>
        <v/>
      </c>
      <c r="Q37" s="15">
        <f>IF(OR(K37="",F37=""),"",IF(I37="Sì",0,N(H37)*L37))</f>
        <v/>
      </c>
      <c r="R37" s="15">
        <f>IF(OR(K37="",F37=""),"",IF(I37="Sì",0,F37*K37-P37-Q37))</f>
        <v/>
      </c>
      <c r="S37" s="17">
        <f>IF(D37="","",DATE(YEAR(D37),MONTH(D37),1))</f>
        <v/>
      </c>
    </row>
    <row r="38">
      <c r="A38" s="8" t="n"/>
      <c r="B38" s="8" t="n"/>
      <c r="C38" s="8" t="n"/>
      <c r="D38" s="14" t="n"/>
      <c r="E38" s="14" t="n"/>
      <c r="F38" s="12" t="n"/>
      <c r="G38" s="12" t="n"/>
      <c r="H38" s="12" t="n"/>
      <c r="I38" s="8" t="n"/>
      <c r="J38" s="11" t="n"/>
      <c r="K38" s="15">
        <f>IF(OR(D38="",E38=""),"",MAX(E38-D38,0))</f>
        <v/>
      </c>
      <c r="L38" s="15">
        <f>IF(K38="","",IF(Regole!$B$5&gt;0,MIN(K38,Regole!$B$5),K38))</f>
        <v/>
      </c>
      <c r="M38" s="15">
        <f>IF(F38="","",MAX(F38-N(G38)-N(H38),0))</f>
        <v/>
      </c>
      <c r="N38" s="16">
        <f>IF(OR(K38="",F38=""),"",IF(I38="Sì",0,ROUND((M38+N(H38)*(1-Regole!$B$7))*L38*Regole!$B$4,2)))</f>
        <v/>
      </c>
      <c r="O38" s="16">
        <f>IF(N38="","",IF(I38="Sì",0,N(J38)-N38))</f>
        <v/>
      </c>
      <c r="P38" s="15">
        <f>IF(OR(K38="",F38=""),"",IF(I38="Sì",0,M38*L38))</f>
        <v/>
      </c>
      <c r="Q38" s="15">
        <f>IF(OR(K38="",F38=""),"",IF(I38="Sì",0,N(H38)*L38))</f>
        <v/>
      </c>
      <c r="R38" s="15">
        <f>IF(OR(K38="",F38=""),"",IF(I38="Sì",0,F38*K38-P38-Q38))</f>
        <v/>
      </c>
      <c r="S38" s="17">
        <f>IF(D38="","",DATE(YEAR(D38),MONTH(D38),1))</f>
        <v/>
      </c>
    </row>
    <row r="39">
      <c r="A39" s="8" t="n"/>
      <c r="B39" s="8" t="n"/>
      <c r="C39" s="8" t="n"/>
      <c r="D39" s="14" t="n"/>
      <c r="E39" s="14" t="n"/>
      <c r="F39" s="12" t="n"/>
      <c r="G39" s="12" t="n"/>
      <c r="H39" s="12" t="n"/>
      <c r="I39" s="8" t="n"/>
      <c r="J39" s="11" t="n"/>
      <c r="K39" s="15">
        <f>IF(OR(D39="",E39=""),"",MAX(E39-D39,0))</f>
        <v/>
      </c>
      <c r="L39" s="15">
        <f>IF(K39="","",IF(Regole!$B$5&gt;0,MIN(K39,Regole!$B$5),K39))</f>
        <v/>
      </c>
      <c r="M39" s="15">
        <f>IF(F39="","",MAX(F39-N(G39)-N(H39),0))</f>
        <v/>
      </c>
      <c r="N39" s="16">
        <f>IF(OR(K39="",F39=""),"",IF(I39="Sì",0,ROUND((M39+N(H39)*(1-Regole!$B$7))*L39*Regole!$B$4,2)))</f>
        <v/>
      </c>
      <c r="O39" s="16">
        <f>IF(N39="","",IF(I39="Sì",0,N(J39)-N39))</f>
        <v/>
      </c>
      <c r="P39" s="15">
        <f>IF(OR(K39="",F39=""),"",IF(I39="Sì",0,M39*L39))</f>
        <v/>
      </c>
      <c r="Q39" s="15">
        <f>IF(OR(K39="",F39=""),"",IF(I39="Sì",0,N(H39)*L39))</f>
        <v/>
      </c>
      <c r="R39" s="15">
        <f>IF(OR(K39="",F39=""),"",IF(I39="Sì",0,F39*K39-P39-Q39))</f>
        <v/>
      </c>
      <c r="S39" s="17">
        <f>IF(D39="","",DATE(YEAR(D39),MONTH(D39),1))</f>
        <v/>
      </c>
    </row>
    <row r="40">
      <c r="A40" s="8" t="n"/>
      <c r="B40" s="8" t="n"/>
      <c r="C40" s="8" t="n"/>
      <c r="D40" s="14" t="n"/>
      <c r="E40" s="14" t="n"/>
      <c r="F40" s="12" t="n"/>
      <c r="G40" s="12" t="n"/>
      <c r="H40" s="12" t="n"/>
      <c r="I40" s="8" t="n"/>
      <c r="J40" s="11" t="n"/>
      <c r="K40" s="15">
        <f>IF(OR(D40="",E40=""),"",MAX(E40-D40,0))</f>
        <v/>
      </c>
      <c r="L40" s="15">
        <f>IF(K40="","",IF(Regole!$B$5&gt;0,MIN(K40,Regole!$B$5),K40))</f>
        <v/>
      </c>
      <c r="M40" s="15">
        <f>IF(F40="","",MAX(F40-N(G40)-N(H40),0))</f>
        <v/>
      </c>
      <c r="N40" s="16">
        <f>IF(OR(K40="",F40=""),"",IF(I40="Sì",0,ROUND((M40+N(H40)*(1-Regole!$B$7))*L40*Regole!$B$4,2)))</f>
        <v/>
      </c>
      <c r="O40" s="16">
        <f>IF(N40="","",IF(I40="Sì",0,N(J40)-N40))</f>
        <v/>
      </c>
      <c r="P40" s="15">
        <f>IF(OR(K40="",F40=""),"",IF(I40="Sì",0,M40*L40))</f>
        <v/>
      </c>
      <c r="Q40" s="15">
        <f>IF(OR(K40="",F40=""),"",IF(I40="Sì",0,N(H40)*L40))</f>
        <v/>
      </c>
      <c r="R40" s="15">
        <f>IF(OR(K40="",F40=""),"",IF(I40="Sì",0,F40*K40-P40-Q40))</f>
        <v/>
      </c>
      <c r="S40" s="17">
        <f>IF(D40="","",DATE(YEAR(D40),MONTH(D40),1))</f>
        <v/>
      </c>
    </row>
    <row r="41">
      <c r="A41" s="8" t="n"/>
      <c r="B41" s="8" t="n"/>
      <c r="C41" s="8" t="n"/>
      <c r="D41" s="14" t="n"/>
      <c r="E41" s="14" t="n"/>
      <c r="F41" s="12" t="n"/>
      <c r="G41" s="12" t="n"/>
      <c r="H41" s="12" t="n"/>
      <c r="I41" s="8" t="n"/>
      <c r="J41" s="11" t="n"/>
      <c r="K41" s="15">
        <f>IF(OR(D41="",E41=""),"",MAX(E41-D41,0))</f>
        <v/>
      </c>
      <c r="L41" s="15">
        <f>IF(K41="","",IF(Regole!$B$5&gt;0,MIN(K41,Regole!$B$5),K41))</f>
        <v/>
      </c>
      <c r="M41" s="15">
        <f>IF(F41="","",MAX(F41-N(G41)-N(H41),0))</f>
        <v/>
      </c>
      <c r="N41" s="16">
        <f>IF(OR(K41="",F41=""),"",IF(I41="Sì",0,ROUND((M41+N(H41)*(1-Regole!$B$7))*L41*Regole!$B$4,2)))</f>
        <v/>
      </c>
      <c r="O41" s="16">
        <f>IF(N41="","",IF(I41="Sì",0,N(J41)-N41))</f>
        <v/>
      </c>
      <c r="P41" s="15">
        <f>IF(OR(K41="",F41=""),"",IF(I41="Sì",0,M41*L41))</f>
        <v/>
      </c>
      <c r="Q41" s="15">
        <f>IF(OR(K41="",F41=""),"",IF(I41="Sì",0,N(H41)*L41))</f>
        <v/>
      </c>
      <c r="R41" s="15">
        <f>IF(OR(K41="",F41=""),"",IF(I41="Sì",0,F41*K41-P41-Q41))</f>
        <v/>
      </c>
      <c r="S41" s="17">
        <f>IF(D41="","",DATE(YEAR(D41),MONTH(D41),1))</f>
        <v/>
      </c>
    </row>
    <row r="42">
      <c r="A42" s="8" t="n"/>
      <c r="B42" s="8" t="n"/>
      <c r="C42" s="8" t="n"/>
      <c r="D42" s="14" t="n"/>
      <c r="E42" s="14" t="n"/>
      <c r="F42" s="12" t="n"/>
      <c r="G42" s="12" t="n"/>
      <c r="H42" s="12" t="n"/>
      <c r="I42" s="8" t="n"/>
      <c r="J42" s="11" t="n"/>
      <c r="K42" s="15">
        <f>IF(OR(D42="",E42=""),"",MAX(E42-D42,0))</f>
        <v/>
      </c>
      <c r="L42" s="15">
        <f>IF(K42="","",IF(Regole!$B$5&gt;0,MIN(K42,Regole!$B$5),K42))</f>
        <v/>
      </c>
      <c r="M42" s="15">
        <f>IF(F42="","",MAX(F42-N(G42)-N(H42),0))</f>
        <v/>
      </c>
      <c r="N42" s="16">
        <f>IF(OR(K42="",F42=""),"",IF(I42="Sì",0,ROUND((M42+N(H42)*(1-Regole!$B$7))*L42*Regole!$B$4,2)))</f>
        <v/>
      </c>
      <c r="O42" s="16">
        <f>IF(N42="","",IF(I42="Sì",0,N(J42)-N42))</f>
        <v/>
      </c>
      <c r="P42" s="15">
        <f>IF(OR(K42="",F42=""),"",IF(I42="Sì",0,M42*L42))</f>
        <v/>
      </c>
      <c r="Q42" s="15">
        <f>IF(OR(K42="",F42=""),"",IF(I42="Sì",0,N(H42)*L42))</f>
        <v/>
      </c>
      <c r="R42" s="15">
        <f>IF(OR(K42="",F42=""),"",IF(I42="Sì",0,F42*K42-P42-Q42))</f>
        <v/>
      </c>
      <c r="S42" s="17">
        <f>IF(D42="","",DATE(YEAR(D42),MONTH(D42),1))</f>
        <v/>
      </c>
    </row>
    <row r="43">
      <c r="A43" s="8" t="n"/>
      <c r="B43" s="8" t="n"/>
      <c r="C43" s="8" t="n"/>
      <c r="D43" s="14" t="n"/>
      <c r="E43" s="14" t="n"/>
      <c r="F43" s="12" t="n"/>
      <c r="G43" s="12" t="n"/>
      <c r="H43" s="12" t="n"/>
      <c r="I43" s="8" t="n"/>
      <c r="J43" s="11" t="n"/>
      <c r="K43" s="15">
        <f>IF(OR(D43="",E43=""),"",MAX(E43-D43,0))</f>
        <v/>
      </c>
      <c r="L43" s="15">
        <f>IF(K43="","",IF(Regole!$B$5&gt;0,MIN(K43,Regole!$B$5),K43))</f>
        <v/>
      </c>
      <c r="M43" s="15">
        <f>IF(F43="","",MAX(F43-N(G43)-N(H43),0))</f>
        <v/>
      </c>
      <c r="N43" s="16">
        <f>IF(OR(K43="",F43=""),"",IF(I43="Sì",0,ROUND((M43+N(H43)*(1-Regole!$B$7))*L43*Regole!$B$4,2)))</f>
        <v/>
      </c>
      <c r="O43" s="16">
        <f>IF(N43="","",IF(I43="Sì",0,N(J43)-N43))</f>
        <v/>
      </c>
      <c r="P43" s="15">
        <f>IF(OR(K43="",F43=""),"",IF(I43="Sì",0,M43*L43))</f>
        <v/>
      </c>
      <c r="Q43" s="15">
        <f>IF(OR(K43="",F43=""),"",IF(I43="Sì",0,N(H43)*L43))</f>
        <v/>
      </c>
      <c r="R43" s="15">
        <f>IF(OR(K43="",F43=""),"",IF(I43="Sì",0,F43*K43-P43-Q43))</f>
        <v/>
      </c>
      <c r="S43" s="17">
        <f>IF(D43="","",DATE(YEAR(D43),MONTH(D43),1))</f>
        <v/>
      </c>
    </row>
    <row r="44">
      <c r="A44" s="8" t="n"/>
      <c r="B44" s="8" t="n"/>
      <c r="C44" s="8" t="n"/>
      <c r="D44" s="14" t="n"/>
      <c r="E44" s="14" t="n"/>
      <c r="F44" s="12" t="n"/>
      <c r="G44" s="12" t="n"/>
      <c r="H44" s="12" t="n"/>
      <c r="I44" s="8" t="n"/>
      <c r="J44" s="11" t="n"/>
      <c r="K44" s="15">
        <f>IF(OR(D44="",E44=""),"",MAX(E44-D44,0))</f>
        <v/>
      </c>
      <c r="L44" s="15">
        <f>IF(K44="","",IF(Regole!$B$5&gt;0,MIN(K44,Regole!$B$5),K44))</f>
        <v/>
      </c>
      <c r="M44" s="15">
        <f>IF(F44="","",MAX(F44-N(G44)-N(H44),0))</f>
        <v/>
      </c>
      <c r="N44" s="16">
        <f>IF(OR(K44="",F44=""),"",IF(I44="Sì",0,ROUND((M44+N(H44)*(1-Regole!$B$7))*L44*Regole!$B$4,2)))</f>
        <v/>
      </c>
      <c r="O44" s="16">
        <f>IF(N44="","",IF(I44="Sì",0,N(J44)-N44))</f>
        <v/>
      </c>
      <c r="P44" s="15">
        <f>IF(OR(K44="",F44=""),"",IF(I44="Sì",0,M44*L44))</f>
        <v/>
      </c>
      <c r="Q44" s="15">
        <f>IF(OR(K44="",F44=""),"",IF(I44="Sì",0,N(H44)*L44))</f>
        <v/>
      </c>
      <c r="R44" s="15">
        <f>IF(OR(K44="",F44=""),"",IF(I44="Sì",0,F44*K44-P44-Q44))</f>
        <v/>
      </c>
      <c r="S44" s="17">
        <f>IF(D44="","",DATE(YEAR(D44),MONTH(D44),1))</f>
        <v/>
      </c>
    </row>
    <row r="45">
      <c r="A45" s="8" t="n"/>
      <c r="B45" s="8" t="n"/>
      <c r="C45" s="8" t="n"/>
      <c r="D45" s="14" t="n"/>
      <c r="E45" s="14" t="n"/>
      <c r="F45" s="12" t="n"/>
      <c r="G45" s="12" t="n"/>
      <c r="H45" s="12" t="n"/>
      <c r="I45" s="8" t="n"/>
      <c r="J45" s="11" t="n"/>
      <c r="K45" s="15">
        <f>IF(OR(D45="",E45=""),"",MAX(E45-D45,0))</f>
        <v/>
      </c>
      <c r="L45" s="15">
        <f>IF(K45="","",IF(Regole!$B$5&gt;0,MIN(K45,Regole!$B$5),K45))</f>
        <v/>
      </c>
      <c r="M45" s="15">
        <f>IF(F45="","",MAX(F45-N(G45)-N(H45),0))</f>
        <v/>
      </c>
      <c r="N45" s="16">
        <f>IF(OR(K45="",F45=""),"",IF(I45="Sì",0,ROUND((M45+N(H45)*(1-Regole!$B$7))*L45*Regole!$B$4,2)))</f>
        <v/>
      </c>
      <c r="O45" s="16">
        <f>IF(N45="","",IF(I45="Sì",0,N(J45)-N45))</f>
        <v/>
      </c>
      <c r="P45" s="15">
        <f>IF(OR(K45="",F45=""),"",IF(I45="Sì",0,M45*L45))</f>
        <v/>
      </c>
      <c r="Q45" s="15">
        <f>IF(OR(K45="",F45=""),"",IF(I45="Sì",0,N(H45)*L45))</f>
        <v/>
      </c>
      <c r="R45" s="15">
        <f>IF(OR(K45="",F45=""),"",IF(I45="Sì",0,F45*K45-P45-Q45))</f>
        <v/>
      </c>
      <c r="S45" s="17">
        <f>IF(D45="","",DATE(YEAR(D45),MONTH(D45),1))</f>
        <v/>
      </c>
    </row>
    <row r="46">
      <c r="A46" s="8" t="n"/>
      <c r="B46" s="8" t="n"/>
      <c r="C46" s="8" t="n"/>
      <c r="D46" s="14" t="n"/>
      <c r="E46" s="14" t="n"/>
      <c r="F46" s="12" t="n"/>
      <c r="G46" s="12" t="n"/>
      <c r="H46" s="12" t="n"/>
      <c r="I46" s="8" t="n"/>
      <c r="J46" s="11" t="n"/>
      <c r="K46" s="15">
        <f>IF(OR(D46="",E46=""),"",MAX(E46-D46,0))</f>
        <v/>
      </c>
      <c r="L46" s="15">
        <f>IF(K46="","",IF(Regole!$B$5&gt;0,MIN(K46,Regole!$B$5),K46))</f>
        <v/>
      </c>
      <c r="M46" s="15">
        <f>IF(F46="","",MAX(F46-N(G46)-N(H46),0))</f>
        <v/>
      </c>
      <c r="N46" s="16">
        <f>IF(OR(K46="",F46=""),"",IF(I46="Sì",0,ROUND((M46+N(H46)*(1-Regole!$B$7))*L46*Regole!$B$4,2)))</f>
        <v/>
      </c>
      <c r="O46" s="16">
        <f>IF(N46="","",IF(I46="Sì",0,N(J46)-N46))</f>
        <v/>
      </c>
      <c r="P46" s="15">
        <f>IF(OR(K46="",F46=""),"",IF(I46="Sì",0,M46*L46))</f>
        <v/>
      </c>
      <c r="Q46" s="15">
        <f>IF(OR(K46="",F46=""),"",IF(I46="Sì",0,N(H46)*L46))</f>
        <v/>
      </c>
      <c r="R46" s="15">
        <f>IF(OR(K46="",F46=""),"",IF(I46="Sì",0,F46*K46-P46-Q46))</f>
        <v/>
      </c>
      <c r="S46" s="17">
        <f>IF(D46="","",DATE(YEAR(D46),MONTH(D46),1))</f>
        <v/>
      </c>
    </row>
    <row r="47">
      <c r="A47" s="8" t="n"/>
      <c r="B47" s="8" t="n"/>
      <c r="C47" s="8" t="n"/>
      <c r="D47" s="14" t="n"/>
      <c r="E47" s="14" t="n"/>
      <c r="F47" s="12" t="n"/>
      <c r="G47" s="12" t="n"/>
      <c r="H47" s="12" t="n"/>
      <c r="I47" s="8" t="n"/>
      <c r="J47" s="11" t="n"/>
      <c r="K47" s="15">
        <f>IF(OR(D47="",E47=""),"",MAX(E47-D47,0))</f>
        <v/>
      </c>
      <c r="L47" s="15">
        <f>IF(K47="","",IF(Regole!$B$5&gt;0,MIN(K47,Regole!$B$5),K47))</f>
        <v/>
      </c>
      <c r="M47" s="15">
        <f>IF(F47="","",MAX(F47-N(G47)-N(H47),0))</f>
        <v/>
      </c>
      <c r="N47" s="16">
        <f>IF(OR(K47="",F47=""),"",IF(I47="Sì",0,ROUND((M47+N(H47)*(1-Regole!$B$7))*L47*Regole!$B$4,2)))</f>
        <v/>
      </c>
      <c r="O47" s="16">
        <f>IF(N47="","",IF(I47="Sì",0,N(J47)-N47))</f>
        <v/>
      </c>
      <c r="P47" s="15">
        <f>IF(OR(K47="",F47=""),"",IF(I47="Sì",0,M47*L47))</f>
        <v/>
      </c>
      <c r="Q47" s="15">
        <f>IF(OR(K47="",F47=""),"",IF(I47="Sì",0,N(H47)*L47))</f>
        <v/>
      </c>
      <c r="R47" s="15">
        <f>IF(OR(K47="",F47=""),"",IF(I47="Sì",0,F47*K47-P47-Q47))</f>
        <v/>
      </c>
      <c r="S47" s="17">
        <f>IF(D47="","",DATE(YEAR(D47),MONTH(D47),1))</f>
        <v/>
      </c>
    </row>
    <row r="48">
      <c r="A48" s="8" t="n"/>
      <c r="B48" s="8" t="n"/>
      <c r="C48" s="8" t="n"/>
      <c r="D48" s="14" t="n"/>
      <c r="E48" s="14" t="n"/>
      <c r="F48" s="12" t="n"/>
      <c r="G48" s="12" t="n"/>
      <c r="H48" s="12" t="n"/>
      <c r="I48" s="8" t="n"/>
      <c r="J48" s="11" t="n"/>
      <c r="K48" s="15">
        <f>IF(OR(D48="",E48=""),"",MAX(E48-D48,0))</f>
        <v/>
      </c>
      <c r="L48" s="15">
        <f>IF(K48="","",IF(Regole!$B$5&gt;0,MIN(K48,Regole!$B$5),K48))</f>
        <v/>
      </c>
      <c r="M48" s="15">
        <f>IF(F48="","",MAX(F48-N(G48)-N(H48),0))</f>
        <v/>
      </c>
      <c r="N48" s="16">
        <f>IF(OR(K48="",F48=""),"",IF(I48="Sì",0,ROUND((M48+N(H48)*(1-Regole!$B$7))*L48*Regole!$B$4,2)))</f>
        <v/>
      </c>
      <c r="O48" s="16">
        <f>IF(N48="","",IF(I48="Sì",0,N(J48)-N48))</f>
        <v/>
      </c>
      <c r="P48" s="15">
        <f>IF(OR(K48="",F48=""),"",IF(I48="Sì",0,M48*L48))</f>
        <v/>
      </c>
      <c r="Q48" s="15">
        <f>IF(OR(K48="",F48=""),"",IF(I48="Sì",0,N(H48)*L48))</f>
        <v/>
      </c>
      <c r="R48" s="15">
        <f>IF(OR(K48="",F48=""),"",IF(I48="Sì",0,F48*K48-P48-Q48))</f>
        <v/>
      </c>
      <c r="S48" s="17">
        <f>IF(D48="","",DATE(YEAR(D48),MONTH(D48),1))</f>
        <v/>
      </c>
    </row>
    <row r="49">
      <c r="A49" s="8" t="n"/>
      <c r="B49" s="8" t="n"/>
      <c r="C49" s="8" t="n"/>
      <c r="D49" s="14" t="n"/>
      <c r="E49" s="14" t="n"/>
      <c r="F49" s="12" t="n"/>
      <c r="G49" s="12" t="n"/>
      <c r="H49" s="12" t="n"/>
      <c r="I49" s="8" t="n"/>
      <c r="J49" s="11" t="n"/>
      <c r="K49" s="15">
        <f>IF(OR(D49="",E49=""),"",MAX(E49-D49,0))</f>
        <v/>
      </c>
      <c r="L49" s="15">
        <f>IF(K49="","",IF(Regole!$B$5&gt;0,MIN(K49,Regole!$B$5),K49))</f>
        <v/>
      </c>
      <c r="M49" s="15">
        <f>IF(F49="","",MAX(F49-N(G49)-N(H49),0))</f>
        <v/>
      </c>
      <c r="N49" s="16">
        <f>IF(OR(K49="",F49=""),"",IF(I49="Sì",0,ROUND((M49+N(H49)*(1-Regole!$B$7))*L49*Regole!$B$4,2)))</f>
        <v/>
      </c>
      <c r="O49" s="16">
        <f>IF(N49="","",IF(I49="Sì",0,N(J49)-N49))</f>
        <v/>
      </c>
      <c r="P49" s="15">
        <f>IF(OR(K49="",F49=""),"",IF(I49="Sì",0,M49*L49))</f>
        <v/>
      </c>
      <c r="Q49" s="15">
        <f>IF(OR(K49="",F49=""),"",IF(I49="Sì",0,N(H49)*L49))</f>
        <v/>
      </c>
      <c r="R49" s="15">
        <f>IF(OR(K49="",F49=""),"",IF(I49="Sì",0,F49*K49-P49-Q49))</f>
        <v/>
      </c>
      <c r="S49" s="17">
        <f>IF(D49="","",DATE(YEAR(D49),MONTH(D49),1))</f>
        <v/>
      </c>
    </row>
    <row r="50">
      <c r="A50" s="8" t="n"/>
      <c r="B50" s="8" t="n"/>
      <c r="C50" s="8" t="n"/>
      <c r="D50" s="14" t="n"/>
      <c r="E50" s="14" t="n"/>
      <c r="F50" s="12" t="n"/>
      <c r="G50" s="12" t="n"/>
      <c r="H50" s="12" t="n"/>
      <c r="I50" s="8" t="n"/>
      <c r="J50" s="11" t="n"/>
      <c r="K50" s="15">
        <f>IF(OR(D50="",E50=""),"",MAX(E50-D50,0))</f>
        <v/>
      </c>
      <c r="L50" s="15">
        <f>IF(K50="","",IF(Regole!$B$5&gt;0,MIN(K50,Regole!$B$5),K50))</f>
        <v/>
      </c>
      <c r="M50" s="15">
        <f>IF(F50="","",MAX(F50-N(G50)-N(H50),0))</f>
        <v/>
      </c>
      <c r="N50" s="16">
        <f>IF(OR(K50="",F50=""),"",IF(I50="Sì",0,ROUND((M50+N(H50)*(1-Regole!$B$7))*L50*Regole!$B$4,2)))</f>
        <v/>
      </c>
      <c r="O50" s="16">
        <f>IF(N50="","",IF(I50="Sì",0,N(J50)-N50))</f>
        <v/>
      </c>
      <c r="P50" s="15">
        <f>IF(OR(K50="",F50=""),"",IF(I50="Sì",0,M50*L50))</f>
        <v/>
      </c>
      <c r="Q50" s="15">
        <f>IF(OR(K50="",F50=""),"",IF(I50="Sì",0,N(H50)*L50))</f>
        <v/>
      </c>
      <c r="R50" s="15">
        <f>IF(OR(K50="",F50=""),"",IF(I50="Sì",0,F50*K50-P50-Q50))</f>
        <v/>
      </c>
      <c r="S50" s="17">
        <f>IF(D50="","",DATE(YEAR(D50),MONTH(D50),1))</f>
        <v/>
      </c>
    </row>
    <row r="51">
      <c r="A51" s="8" t="n"/>
      <c r="B51" s="8" t="n"/>
      <c r="C51" s="8" t="n"/>
      <c r="D51" s="14" t="n"/>
      <c r="E51" s="14" t="n"/>
      <c r="F51" s="12" t="n"/>
      <c r="G51" s="12" t="n"/>
      <c r="H51" s="12" t="n"/>
      <c r="I51" s="8" t="n"/>
      <c r="J51" s="11" t="n"/>
      <c r="K51" s="15">
        <f>IF(OR(D51="",E51=""),"",MAX(E51-D51,0))</f>
        <v/>
      </c>
      <c r="L51" s="15">
        <f>IF(K51="","",IF(Regole!$B$5&gt;0,MIN(K51,Regole!$B$5),K51))</f>
        <v/>
      </c>
      <c r="M51" s="15">
        <f>IF(F51="","",MAX(F51-N(G51)-N(H51),0))</f>
        <v/>
      </c>
      <c r="N51" s="16">
        <f>IF(OR(K51="",F51=""),"",IF(I51="Sì",0,ROUND((M51+N(H51)*(1-Regole!$B$7))*L51*Regole!$B$4,2)))</f>
        <v/>
      </c>
      <c r="O51" s="16">
        <f>IF(N51="","",IF(I51="Sì",0,N(J51)-N51))</f>
        <v/>
      </c>
      <c r="P51" s="15">
        <f>IF(OR(K51="",F51=""),"",IF(I51="Sì",0,M51*L51))</f>
        <v/>
      </c>
      <c r="Q51" s="15">
        <f>IF(OR(K51="",F51=""),"",IF(I51="Sì",0,N(H51)*L51))</f>
        <v/>
      </c>
      <c r="R51" s="15">
        <f>IF(OR(K51="",F51=""),"",IF(I51="Sì",0,F51*K51-P51-Q51))</f>
        <v/>
      </c>
      <c r="S51" s="17">
        <f>IF(D51="","",DATE(YEAR(D51),MONTH(D51),1))</f>
        <v/>
      </c>
    </row>
    <row r="52">
      <c r="A52" s="8" t="n"/>
      <c r="B52" s="8" t="n"/>
      <c r="C52" s="8" t="n"/>
      <c r="D52" s="14" t="n"/>
      <c r="E52" s="14" t="n"/>
      <c r="F52" s="12" t="n"/>
      <c r="G52" s="12" t="n"/>
      <c r="H52" s="12" t="n"/>
      <c r="I52" s="8" t="n"/>
      <c r="J52" s="11" t="n"/>
      <c r="K52" s="15">
        <f>IF(OR(D52="",E52=""),"",MAX(E52-D52,0))</f>
        <v/>
      </c>
      <c r="L52" s="15">
        <f>IF(K52="","",IF(Regole!$B$5&gt;0,MIN(K52,Regole!$B$5),K52))</f>
        <v/>
      </c>
      <c r="M52" s="15">
        <f>IF(F52="","",MAX(F52-N(G52)-N(H52),0))</f>
        <v/>
      </c>
      <c r="N52" s="16">
        <f>IF(OR(K52="",F52=""),"",IF(I52="Sì",0,ROUND((M52+N(H52)*(1-Regole!$B$7))*L52*Regole!$B$4,2)))</f>
        <v/>
      </c>
      <c r="O52" s="16">
        <f>IF(N52="","",IF(I52="Sì",0,N(J52)-N52))</f>
        <v/>
      </c>
      <c r="P52" s="15">
        <f>IF(OR(K52="",F52=""),"",IF(I52="Sì",0,M52*L52))</f>
        <v/>
      </c>
      <c r="Q52" s="15">
        <f>IF(OR(K52="",F52=""),"",IF(I52="Sì",0,N(H52)*L52))</f>
        <v/>
      </c>
      <c r="R52" s="15">
        <f>IF(OR(K52="",F52=""),"",IF(I52="Sì",0,F52*K52-P52-Q52))</f>
        <v/>
      </c>
      <c r="S52" s="17">
        <f>IF(D52="","",DATE(YEAR(D52),MONTH(D52),1))</f>
        <v/>
      </c>
    </row>
    <row r="53">
      <c r="A53" s="8" t="n"/>
      <c r="B53" s="8" t="n"/>
      <c r="C53" s="8" t="n"/>
      <c r="D53" s="14" t="n"/>
      <c r="E53" s="14" t="n"/>
      <c r="F53" s="12" t="n"/>
      <c r="G53" s="12" t="n"/>
      <c r="H53" s="12" t="n"/>
      <c r="I53" s="8" t="n"/>
      <c r="J53" s="11" t="n"/>
      <c r="K53" s="15">
        <f>IF(OR(D53="",E53=""),"",MAX(E53-D53,0))</f>
        <v/>
      </c>
      <c r="L53" s="15">
        <f>IF(K53="","",IF(Regole!$B$5&gt;0,MIN(K53,Regole!$B$5),K53))</f>
        <v/>
      </c>
      <c r="M53" s="15">
        <f>IF(F53="","",MAX(F53-N(G53)-N(H53),0))</f>
        <v/>
      </c>
      <c r="N53" s="16">
        <f>IF(OR(K53="",F53=""),"",IF(I53="Sì",0,ROUND((M53+N(H53)*(1-Regole!$B$7))*L53*Regole!$B$4,2)))</f>
        <v/>
      </c>
      <c r="O53" s="16">
        <f>IF(N53="","",IF(I53="Sì",0,N(J53)-N53))</f>
        <v/>
      </c>
      <c r="P53" s="15">
        <f>IF(OR(K53="",F53=""),"",IF(I53="Sì",0,M53*L53))</f>
        <v/>
      </c>
      <c r="Q53" s="15">
        <f>IF(OR(K53="",F53=""),"",IF(I53="Sì",0,N(H53)*L53))</f>
        <v/>
      </c>
      <c r="R53" s="15">
        <f>IF(OR(K53="",F53=""),"",IF(I53="Sì",0,F53*K53-P53-Q53))</f>
        <v/>
      </c>
      <c r="S53" s="17">
        <f>IF(D53="","",DATE(YEAR(D53),MONTH(D53),1))</f>
        <v/>
      </c>
    </row>
    <row r="54">
      <c r="A54" s="8" t="n"/>
      <c r="B54" s="8" t="n"/>
      <c r="C54" s="8" t="n"/>
      <c r="D54" s="14" t="n"/>
      <c r="E54" s="14" t="n"/>
      <c r="F54" s="12" t="n"/>
      <c r="G54" s="12" t="n"/>
      <c r="H54" s="12" t="n"/>
      <c r="I54" s="8" t="n"/>
      <c r="J54" s="11" t="n"/>
      <c r="K54" s="15">
        <f>IF(OR(D54="",E54=""),"",MAX(E54-D54,0))</f>
        <v/>
      </c>
      <c r="L54" s="15">
        <f>IF(K54="","",IF(Regole!$B$5&gt;0,MIN(K54,Regole!$B$5),K54))</f>
        <v/>
      </c>
      <c r="M54" s="15">
        <f>IF(F54="","",MAX(F54-N(G54)-N(H54),0))</f>
        <v/>
      </c>
      <c r="N54" s="16">
        <f>IF(OR(K54="",F54=""),"",IF(I54="Sì",0,ROUND((M54+N(H54)*(1-Regole!$B$7))*L54*Regole!$B$4,2)))</f>
        <v/>
      </c>
      <c r="O54" s="16">
        <f>IF(N54="","",IF(I54="Sì",0,N(J54)-N54))</f>
        <v/>
      </c>
      <c r="P54" s="15">
        <f>IF(OR(K54="",F54=""),"",IF(I54="Sì",0,M54*L54))</f>
        <v/>
      </c>
      <c r="Q54" s="15">
        <f>IF(OR(K54="",F54=""),"",IF(I54="Sì",0,N(H54)*L54))</f>
        <v/>
      </c>
      <c r="R54" s="15">
        <f>IF(OR(K54="",F54=""),"",IF(I54="Sì",0,F54*K54-P54-Q54))</f>
        <v/>
      </c>
      <c r="S54" s="17">
        <f>IF(D54="","",DATE(YEAR(D54),MONTH(D54),1))</f>
        <v/>
      </c>
    </row>
    <row r="55">
      <c r="A55" s="8" t="n"/>
      <c r="B55" s="8" t="n"/>
      <c r="C55" s="8" t="n"/>
      <c r="D55" s="14" t="n"/>
      <c r="E55" s="14" t="n"/>
      <c r="F55" s="12" t="n"/>
      <c r="G55" s="12" t="n"/>
      <c r="H55" s="12" t="n"/>
      <c r="I55" s="8" t="n"/>
      <c r="J55" s="11" t="n"/>
      <c r="K55" s="15">
        <f>IF(OR(D55="",E55=""),"",MAX(E55-D55,0))</f>
        <v/>
      </c>
      <c r="L55" s="15">
        <f>IF(K55="","",IF(Regole!$B$5&gt;0,MIN(K55,Regole!$B$5),K55))</f>
        <v/>
      </c>
      <c r="M55" s="15">
        <f>IF(F55="","",MAX(F55-N(G55)-N(H55),0))</f>
        <v/>
      </c>
      <c r="N55" s="16">
        <f>IF(OR(K55="",F55=""),"",IF(I55="Sì",0,ROUND((M55+N(H55)*(1-Regole!$B$7))*L55*Regole!$B$4,2)))</f>
        <v/>
      </c>
      <c r="O55" s="16">
        <f>IF(N55="","",IF(I55="Sì",0,N(J55)-N55))</f>
        <v/>
      </c>
      <c r="P55" s="15">
        <f>IF(OR(K55="",F55=""),"",IF(I55="Sì",0,M55*L55))</f>
        <v/>
      </c>
      <c r="Q55" s="15">
        <f>IF(OR(K55="",F55=""),"",IF(I55="Sì",0,N(H55)*L55))</f>
        <v/>
      </c>
      <c r="R55" s="15">
        <f>IF(OR(K55="",F55=""),"",IF(I55="Sì",0,F55*K55-P55-Q55))</f>
        <v/>
      </c>
      <c r="S55" s="17">
        <f>IF(D55="","",DATE(YEAR(D55),MONTH(D55),1))</f>
        <v/>
      </c>
    </row>
    <row r="56">
      <c r="A56" s="8" t="n"/>
      <c r="B56" s="8" t="n"/>
      <c r="C56" s="8" t="n"/>
      <c r="D56" s="14" t="n"/>
      <c r="E56" s="14" t="n"/>
      <c r="F56" s="12" t="n"/>
      <c r="G56" s="12" t="n"/>
      <c r="H56" s="12" t="n"/>
      <c r="I56" s="8" t="n"/>
      <c r="J56" s="11" t="n"/>
      <c r="K56" s="15">
        <f>IF(OR(D56="",E56=""),"",MAX(E56-D56,0))</f>
        <v/>
      </c>
      <c r="L56" s="15">
        <f>IF(K56="","",IF(Regole!$B$5&gt;0,MIN(K56,Regole!$B$5),K56))</f>
        <v/>
      </c>
      <c r="M56" s="15">
        <f>IF(F56="","",MAX(F56-N(G56)-N(H56),0))</f>
        <v/>
      </c>
      <c r="N56" s="16">
        <f>IF(OR(K56="",F56=""),"",IF(I56="Sì",0,ROUND((M56+N(H56)*(1-Regole!$B$7))*L56*Regole!$B$4,2)))</f>
        <v/>
      </c>
      <c r="O56" s="16">
        <f>IF(N56="","",IF(I56="Sì",0,N(J56)-N56))</f>
        <v/>
      </c>
      <c r="P56" s="15">
        <f>IF(OR(K56="",F56=""),"",IF(I56="Sì",0,M56*L56))</f>
        <v/>
      </c>
      <c r="Q56" s="15">
        <f>IF(OR(K56="",F56=""),"",IF(I56="Sì",0,N(H56)*L56))</f>
        <v/>
      </c>
      <c r="R56" s="15">
        <f>IF(OR(K56="",F56=""),"",IF(I56="Sì",0,F56*K56-P56-Q56))</f>
        <v/>
      </c>
      <c r="S56" s="17">
        <f>IF(D56="","",DATE(YEAR(D56),MONTH(D56),1))</f>
        <v/>
      </c>
    </row>
    <row r="57">
      <c r="A57" s="8" t="n"/>
      <c r="B57" s="8" t="n"/>
      <c r="C57" s="8" t="n"/>
      <c r="D57" s="14" t="n"/>
      <c r="E57" s="14" t="n"/>
      <c r="F57" s="12" t="n"/>
      <c r="G57" s="12" t="n"/>
      <c r="H57" s="12" t="n"/>
      <c r="I57" s="8" t="n"/>
      <c r="J57" s="11" t="n"/>
      <c r="K57" s="15">
        <f>IF(OR(D57="",E57=""),"",MAX(E57-D57,0))</f>
        <v/>
      </c>
      <c r="L57" s="15">
        <f>IF(K57="","",IF(Regole!$B$5&gt;0,MIN(K57,Regole!$B$5),K57))</f>
        <v/>
      </c>
      <c r="M57" s="15">
        <f>IF(F57="","",MAX(F57-N(G57)-N(H57),0))</f>
        <v/>
      </c>
      <c r="N57" s="16">
        <f>IF(OR(K57="",F57=""),"",IF(I57="Sì",0,ROUND((M57+N(H57)*(1-Regole!$B$7))*L57*Regole!$B$4,2)))</f>
        <v/>
      </c>
      <c r="O57" s="16">
        <f>IF(N57="","",IF(I57="Sì",0,N(J57)-N57))</f>
        <v/>
      </c>
      <c r="P57" s="15">
        <f>IF(OR(K57="",F57=""),"",IF(I57="Sì",0,M57*L57))</f>
        <v/>
      </c>
      <c r="Q57" s="15">
        <f>IF(OR(K57="",F57=""),"",IF(I57="Sì",0,N(H57)*L57))</f>
        <v/>
      </c>
      <c r="R57" s="15">
        <f>IF(OR(K57="",F57=""),"",IF(I57="Sì",0,F57*K57-P57-Q57))</f>
        <v/>
      </c>
      <c r="S57" s="17">
        <f>IF(D57="","",DATE(YEAR(D57),MONTH(D57),1))</f>
        <v/>
      </c>
    </row>
    <row r="58">
      <c r="A58" s="8" t="n"/>
      <c r="B58" s="8" t="n"/>
      <c r="C58" s="8" t="n"/>
      <c r="D58" s="14" t="n"/>
      <c r="E58" s="14" t="n"/>
      <c r="F58" s="12" t="n"/>
      <c r="G58" s="12" t="n"/>
      <c r="H58" s="12" t="n"/>
      <c r="I58" s="8" t="n"/>
      <c r="J58" s="11" t="n"/>
      <c r="K58" s="15">
        <f>IF(OR(D58="",E58=""),"",MAX(E58-D58,0))</f>
        <v/>
      </c>
      <c r="L58" s="15">
        <f>IF(K58="","",IF(Regole!$B$5&gt;0,MIN(K58,Regole!$B$5),K58))</f>
        <v/>
      </c>
      <c r="M58" s="15">
        <f>IF(F58="","",MAX(F58-N(G58)-N(H58),0))</f>
        <v/>
      </c>
      <c r="N58" s="16">
        <f>IF(OR(K58="",F58=""),"",IF(I58="Sì",0,ROUND((M58+N(H58)*(1-Regole!$B$7))*L58*Regole!$B$4,2)))</f>
        <v/>
      </c>
      <c r="O58" s="16">
        <f>IF(N58="","",IF(I58="Sì",0,N(J58)-N58))</f>
        <v/>
      </c>
      <c r="P58" s="15">
        <f>IF(OR(K58="",F58=""),"",IF(I58="Sì",0,M58*L58))</f>
        <v/>
      </c>
      <c r="Q58" s="15">
        <f>IF(OR(K58="",F58=""),"",IF(I58="Sì",0,N(H58)*L58))</f>
        <v/>
      </c>
      <c r="R58" s="15">
        <f>IF(OR(K58="",F58=""),"",IF(I58="Sì",0,F58*K58-P58-Q58))</f>
        <v/>
      </c>
      <c r="S58" s="17">
        <f>IF(D58="","",DATE(YEAR(D58),MONTH(D58),1))</f>
        <v/>
      </c>
    </row>
    <row r="59">
      <c r="A59" s="8" t="n"/>
      <c r="B59" s="8" t="n"/>
      <c r="C59" s="8" t="n"/>
      <c r="D59" s="14" t="n"/>
      <c r="E59" s="14" t="n"/>
      <c r="F59" s="12" t="n"/>
      <c r="G59" s="12" t="n"/>
      <c r="H59" s="12" t="n"/>
      <c r="I59" s="8" t="n"/>
      <c r="J59" s="11" t="n"/>
      <c r="K59" s="15">
        <f>IF(OR(D59="",E59=""),"",MAX(E59-D59,0))</f>
        <v/>
      </c>
      <c r="L59" s="15">
        <f>IF(K59="","",IF(Regole!$B$5&gt;0,MIN(K59,Regole!$B$5),K59))</f>
        <v/>
      </c>
      <c r="M59" s="15">
        <f>IF(F59="","",MAX(F59-N(G59)-N(H59),0))</f>
        <v/>
      </c>
      <c r="N59" s="16">
        <f>IF(OR(K59="",F59=""),"",IF(I59="Sì",0,ROUND((M59+N(H59)*(1-Regole!$B$7))*L59*Regole!$B$4,2)))</f>
        <v/>
      </c>
      <c r="O59" s="16">
        <f>IF(N59="","",IF(I59="Sì",0,N(J59)-N59))</f>
        <v/>
      </c>
      <c r="P59" s="15">
        <f>IF(OR(K59="",F59=""),"",IF(I59="Sì",0,M59*L59))</f>
        <v/>
      </c>
      <c r="Q59" s="15">
        <f>IF(OR(K59="",F59=""),"",IF(I59="Sì",0,N(H59)*L59))</f>
        <v/>
      </c>
      <c r="R59" s="15">
        <f>IF(OR(K59="",F59=""),"",IF(I59="Sì",0,F59*K59-P59-Q59))</f>
        <v/>
      </c>
      <c r="S59" s="17">
        <f>IF(D59="","",DATE(YEAR(D59),MONTH(D59),1))</f>
        <v/>
      </c>
    </row>
    <row r="60">
      <c r="A60" s="8" t="n"/>
      <c r="B60" s="8" t="n"/>
      <c r="C60" s="8" t="n"/>
      <c r="D60" s="14" t="n"/>
      <c r="E60" s="14" t="n"/>
      <c r="F60" s="12" t="n"/>
      <c r="G60" s="12" t="n"/>
      <c r="H60" s="12" t="n"/>
      <c r="I60" s="8" t="n"/>
      <c r="J60" s="11" t="n"/>
      <c r="K60" s="15">
        <f>IF(OR(D60="",E60=""),"",MAX(E60-D60,0))</f>
        <v/>
      </c>
      <c r="L60" s="15">
        <f>IF(K60="","",IF(Regole!$B$5&gt;0,MIN(K60,Regole!$B$5),K60))</f>
        <v/>
      </c>
      <c r="M60" s="15">
        <f>IF(F60="","",MAX(F60-N(G60)-N(H60),0))</f>
        <v/>
      </c>
      <c r="N60" s="16">
        <f>IF(OR(K60="",F60=""),"",IF(I60="Sì",0,ROUND((M60+N(H60)*(1-Regole!$B$7))*L60*Regole!$B$4,2)))</f>
        <v/>
      </c>
      <c r="O60" s="16">
        <f>IF(N60="","",IF(I60="Sì",0,N(J60)-N60))</f>
        <v/>
      </c>
      <c r="P60" s="15">
        <f>IF(OR(K60="",F60=""),"",IF(I60="Sì",0,M60*L60))</f>
        <v/>
      </c>
      <c r="Q60" s="15">
        <f>IF(OR(K60="",F60=""),"",IF(I60="Sì",0,N(H60)*L60))</f>
        <v/>
      </c>
      <c r="R60" s="15">
        <f>IF(OR(K60="",F60=""),"",IF(I60="Sì",0,F60*K60-P60-Q60))</f>
        <v/>
      </c>
      <c r="S60" s="17">
        <f>IF(D60="","",DATE(YEAR(D60),MONTH(D60),1))</f>
        <v/>
      </c>
    </row>
    <row r="61">
      <c r="A61" s="8" t="n"/>
      <c r="B61" s="8" t="n"/>
      <c r="C61" s="8" t="n"/>
      <c r="D61" s="14" t="n"/>
      <c r="E61" s="14" t="n"/>
      <c r="F61" s="12" t="n"/>
      <c r="G61" s="12" t="n"/>
      <c r="H61" s="12" t="n"/>
      <c r="I61" s="8" t="n"/>
      <c r="J61" s="11" t="n"/>
      <c r="K61" s="15">
        <f>IF(OR(D61="",E61=""),"",MAX(E61-D61,0))</f>
        <v/>
      </c>
      <c r="L61" s="15">
        <f>IF(K61="","",IF(Regole!$B$5&gt;0,MIN(K61,Regole!$B$5),K61))</f>
        <v/>
      </c>
      <c r="M61" s="15">
        <f>IF(F61="","",MAX(F61-N(G61)-N(H61),0))</f>
        <v/>
      </c>
      <c r="N61" s="16">
        <f>IF(OR(K61="",F61=""),"",IF(I61="Sì",0,ROUND((M61+N(H61)*(1-Regole!$B$7))*L61*Regole!$B$4,2)))</f>
        <v/>
      </c>
      <c r="O61" s="16">
        <f>IF(N61="","",IF(I61="Sì",0,N(J61)-N61))</f>
        <v/>
      </c>
      <c r="P61" s="15">
        <f>IF(OR(K61="",F61=""),"",IF(I61="Sì",0,M61*L61))</f>
        <v/>
      </c>
      <c r="Q61" s="15">
        <f>IF(OR(K61="",F61=""),"",IF(I61="Sì",0,N(H61)*L61))</f>
        <v/>
      </c>
      <c r="R61" s="15">
        <f>IF(OR(K61="",F61=""),"",IF(I61="Sì",0,F61*K61-P61-Q61))</f>
        <v/>
      </c>
      <c r="S61" s="17">
        <f>IF(D61="","",DATE(YEAR(D61),MONTH(D61),1))</f>
        <v/>
      </c>
    </row>
    <row r="62">
      <c r="A62" s="8" t="n"/>
      <c r="B62" s="8" t="n"/>
      <c r="C62" s="8" t="n"/>
      <c r="D62" s="14" t="n"/>
      <c r="E62" s="14" t="n"/>
      <c r="F62" s="12" t="n"/>
      <c r="G62" s="12" t="n"/>
      <c r="H62" s="12" t="n"/>
      <c r="I62" s="8" t="n"/>
      <c r="J62" s="11" t="n"/>
      <c r="K62" s="15">
        <f>IF(OR(D62="",E62=""),"",MAX(E62-D62,0))</f>
        <v/>
      </c>
      <c r="L62" s="15">
        <f>IF(K62="","",IF(Regole!$B$5&gt;0,MIN(K62,Regole!$B$5),K62))</f>
        <v/>
      </c>
      <c r="M62" s="15">
        <f>IF(F62="","",MAX(F62-N(G62)-N(H62),0))</f>
        <v/>
      </c>
      <c r="N62" s="16">
        <f>IF(OR(K62="",F62=""),"",IF(I62="Sì",0,ROUND((M62+N(H62)*(1-Regole!$B$7))*L62*Regole!$B$4,2)))</f>
        <v/>
      </c>
      <c r="O62" s="16">
        <f>IF(N62="","",IF(I62="Sì",0,N(J62)-N62))</f>
        <v/>
      </c>
      <c r="P62" s="15">
        <f>IF(OR(K62="",F62=""),"",IF(I62="Sì",0,M62*L62))</f>
        <v/>
      </c>
      <c r="Q62" s="15">
        <f>IF(OR(K62="",F62=""),"",IF(I62="Sì",0,N(H62)*L62))</f>
        <v/>
      </c>
      <c r="R62" s="15">
        <f>IF(OR(K62="",F62=""),"",IF(I62="Sì",0,F62*K62-P62-Q62))</f>
        <v/>
      </c>
      <c r="S62" s="17">
        <f>IF(D62="","",DATE(YEAR(D62),MONTH(D62),1))</f>
        <v/>
      </c>
    </row>
    <row r="63">
      <c r="A63" s="8" t="n"/>
      <c r="B63" s="8" t="n"/>
      <c r="C63" s="8" t="n"/>
      <c r="D63" s="14" t="n"/>
      <c r="E63" s="14" t="n"/>
      <c r="F63" s="12" t="n"/>
      <c r="G63" s="12" t="n"/>
      <c r="H63" s="12" t="n"/>
      <c r="I63" s="8" t="n"/>
      <c r="J63" s="11" t="n"/>
      <c r="K63" s="15">
        <f>IF(OR(D63="",E63=""),"",MAX(E63-D63,0))</f>
        <v/>
      </c>
      <c r="L63" s="15">
        <f>IF(K63="","",IF(Regole!$B$5&gt;0,MIN(K63,Regole!$B$5),K63))</f>
        <v/>
      </c>
      <c r="M63" s="15">
        <f>IF(F63="","",MAX(F63-N(G63)-N(H63),0))</f>
        <v/>
      </c>
      <c r="N63" s="16">
        <f>IF(OR(K63="",F63=""),"",IF(I63="Sì",0,ROUND((M63+N(H63)*(1-Regole!$B$7))*L63*Regole!$B$4,2)))</f>
        <v/>
      </c>
      <c r="O63" s="16">
        <f>IF(N63="","",IF(I63="Sì",0,N(J63)-N63))</f>
        <v/>
      </c>
      <c r="P63" s="15">
        <f>IF(OR(K63="",F63=""),"",IF(I63="Sì",0,M63*L63))</f>
        <v/>
      </c>
      <c r="Q63" s="15">
        <f>IF(OR(K63="",F63=""),"",IF(I63="Sì",0,N(H63)*L63))</f>
        <v/>
      </c>
      <c r="R63" s="15">
        <f>IF(OR(K63="",F63=""),"",IF(I63="Sì",0,F63*K63-P63-Q63))</f>
        <v/>
      </c>
      <c r="S63" s="17">
        <f>IF(D63="","",DATE(YEAR(D63),MONTH(D63),1))</f>
        <v/>
      </c>
    </row>
    <row r="64">
      <c r="A64" s="8" t="n"/>
      <c r="B64" s="8" t="n"/>
      <c r="C64" s="8" t="n"/>
      <c r="D64" s="14" t="n"/>
      <c r="E64" s="14" t="n"/>
      <c r="F64" s="12" t="n"/>
      <c r="G64" s="12" t="n"/>
      <c r="H64" s="12" t="n"/>
      <c r="I64" s="8" t="n"/>
      <c r="J64" s="11" t="n"/>
      <c r="K64" s="15">
        <f>IF(OR(D64="",E64=""),"",MAX(E64-D64,0))</f>
        <v/>
      </c>
      <c r="L64" s="15">
        <f>IF(K64="","",IF(Regole!$B$5&gt;0,MIN(K64,Regole!$B$5),K64))</f>
        <v/>
      </c>
      <c r="M64" s="15">
        <f>IF(F64="","",MAX(F64-N(G64)-N(H64),0))</f>
        <v/>
      </c>
      <c r="N64" s="16">
        <f>IF(OR(K64="",F64=""),"",IF(I64="Sì",0,ROUND((M64+N(H64)*(1-Regole!$B$7))*L64*Regole!$B$4,2)))</f>
        <v/>
      </c>
      <c r="O64" s="16">
        <f>IF(N64="","",IF(I64="Sì",0,N(J64)-N64))</f>
        <v/>
      </c>
      <c r="P64" s="15">
        <f>IF(OR(K64="",F64=""),"",IF(I64="Sì",0,M64*L64))</f>
        <v/>
      </c>
      <c r="Q64" s="15">
        <f>IF(OR(K64="",F64=""),"",IF(I64="Sì",0,N(H64)*L64))</f>
        <v/>
      </c>
      <c r="R64" s="15">
        <f>IF(OR(K64="",F64=""),"",IF(I64="Sì",0,F64*K64-P64-Q64))</f>
        <v/>
      </c>
      <c r="S64" s="17">
        <f>IF(D64="","",DATE(YEAR(D64),MONTH(D64),1))</f>
        <v/>
      </c>
    </row>
    <row r="65">
      <c r="A65" s="8" t="n"/>
      <c r="B65" s="8" t="n"/>
      <c r="C65" s="8" t="n"/>
      <c r="D65" s="14" t="n"/>
      <c r="E65" s="14" t="n"/>
      <c r="F65" s="12" t="n"/>
      <c r="G65" s="12" t="n"/>
      <c r="H65" s="12" t="n"/>
      <c r="I65" s="8" t="n"/>
      <c r="J65" s="11" t="n"/>
      <c r="K65" s="15">
        <f>IF(OR(D65="",E65=""),"",MAX(E65-D65,0))</f>
        <v/>
      </c>
      <c r="L65" s="15">
        <f>IF(K65="","",IF(Regole!$B$5&gt;0,MIN(K65,Regole!$B$5),K65))</f>
        <v/>
      </c>
      <c r="M65" s="15">
        <f>IF(F65="","",MAX(F65-N(G65)-N(H65),0))</f>
        <v/>
      </c>
      <c r="N65" s="16">
        <f>IF(OR(K65="",F65=""),"",IF(I65="Sì",0,ROUND((M65+N(H65)*(1-Regole!$B$7))*L65*Regole!$B$4,2)))</f>
        <v/>
      </c>
      <c r="O65" s="16">
        <f>IF(N65="","",IF(I65="Sì",0,N(J65)-N65))</f>
        <v/>
      </c>
      <c r="P65" s="15">
        <f>IF(OR(K65="",F65=""),"",IF(I65="Sì",0,M65*L65))</f>
        <v/>
      </c>
      <c r="Q65" s="15">
        <f>IF(OR(K65="",F65=""),"",IF(I65="Sì",0,N(H65)*L65))</f>
        <v/>
      </c>
      <c r="R65" s="15">
        <f>IF(OR(K65="",F65=""),"",IF(I65="Sì",0,F65*K65-P65-Q65))</f>
        <v/>
      </c>
      <c r="S65" s="17">
        <f>IF(D65="","",DATE(YEAR(D65),MONTH(D65),1))</f>
        <v/>
      </c>
    </row>
    <row r="66">
      <c r="A66" s="8" t="n"/>
      <c r="B66" s="8" t="n"/>
      <c r="C66" s="8" t="n"/>
      <c r="D66" s="14" t="n"/>
      <c r="E66" s="14" t="n"/>
      <c r="F66" s="12" t="n"/>
      <c r="G66" s="12" t="n"/>
      <c r="H66" s="12" t="n"/>
      <c r="I66" s="8" t="n"/>
      <c r="J66" s="11" t="n"/>
      <c r="K66" s="15">
        <f>IF(OR(D66="",E66=""),"",MAX(E66-D66,0))</f>
        <v/>
      </c>
      <c r="L66" s="15">
        <f>IF(K66="","",IF(Regole!$B$5&gt;0,MIN(K66,Regole!$B$5),K66))</f>
        <v/>
      </c>
      <c r="M66" s="15">
        <f>IF(F66="","",MAX(F66-N(G66)-N(H66),0))</f>
        <v/>
      </c>
      <c r="N66" s="16">
        <f>IF(OR(K66="",F66=""),"",IF(I66="Sì",0,ROUND((M66+N(H66)*(1-Regole!$B$7))*L66*Regole!$B$4,2)))</f>
        <v/>
      </c>
      <c r="O66" s="16">
        <f>IF(N66="","",IF(I66="Sì",0,N(J66)-N66))</f>
        <v/>
      </c>
      <c r="P66" s="15">
        <f>IF(OR(K66="",F66=""),"",IF(I66="Sì",0,M66*L66))</f>
        <v/>
      </c>
      <c r="Q66" s="15">
        <f>IF(OR(K66="",F66=""),"",IF(I66="Sì",0,N(H66)*L66))</f>
        <v/>
      </c>
      <c r="R66" s="15">
        <f>IF(OR(K66="",F66=""),"",IF(I66="Sì",0,F66*K66-P66-Q66))</f>
        <v/>
      </c>
      <c r="S66" s="17">
        <f>IF(D66="","",DATE(YEAR(D66),MONTH(D66),1))</f>
        <v/>
      </c>
    </row>
    <row r="67">
      <c r="A67" s="8" t="n"/>
      <c r="B67" s="8" t="n"/>
      <c r="C67" s="8" t="n"/>
      <c r="D67" s="14" t="n"/>
      <c r="E67" s="14" t="n"/>
      <c r="F67" s="12" t="n"/>
      <c r="G67" s="12" t="n"/>
      <c r="H67" s="12" t="n"/>
      <c r="I67" s="8" t="n"/>
      <c r="J67" s="11" t="n"/>
      <c r="K67" s="15">
        <f>IF(OR(D67="",E67=""),"",MAX(E67-D67,0))</f>
        <v/>
      </c>
      <c r="L67" s="15">
        <f>IF(K67="","",IF(Regole!$B$5&gt;0,MIN(K67,Regole!$B$5),K67))</f>
        <v/>
      </c>
      <c r="M67" s="15">
        <f>IF(F67="","",MAX(F67-N(G67)-N(H67),0))</f>
        <v/>
      </c>
      <c r="N67" s="16">
        <f>IF(OR(K67="",F67=""),"",IF(I67="Sì",0,ROUND((M67+N(H67)*(1-Regole!$B$7))*L67*Regole!$B$4,2)))</f>
        <v/>
      </c>
      <c r="O67" s="16">
        <f>IF(N67="","",IF(I67="Sì",0,N(J67)-N67))</f>
        <v/>
      </c>
      <c r="P67" s="15">
        <f>IF(OR(K67="",F67=""),"",IF(I67="Sì",0,M67*L67))</f>
        <v/>
      </c>
      <c r="Q67" s="15">
        <f>IF(OR(K67="",F67=""),"",IF(I67="Sì",0,N(H67)*L67))</f>
        <v/>
      </c>
      <c r="R67" s="15">
        <f>IF(OR(K67="",F67=""),"",IF(I67="Sì",0,F67*K67-P67-Q67))</f>
        <v/>
      </c>
      <c r="S67" s="17">
        <f>IF(D67="","",DATE(YEAR(D67),MONTH(D67),1))</f>
        <v/>
      </c>
    </row>
    <row r="68">
      <c r="A68" s="8" t="n"/>
      <c r="B68" s="8" t="n"/>
      <c r="C68" s="8" t="n"/>
      <c r="D68" s="14" t="n"/>
      <c r="E68" s="14" t="n"/>
      <c r="F68" s="12" t="n"/>
      <c r="G68" s="12" t="n"/>
      <c r="H68" s="12" t="n"/>
      <c r="I68" s="8" t="n"/>
      <c r="J68" s="11" t="n"/>
      <c r="K68" s="15">
        <f>IF(OR(D68="",E68=""),"",MAX(E68-D68,0))</f>
        <v/>
      </c>
      <c r="L68" s="15">
        <f>IF(K68="","",IF(Regole!$B$5&gt;0,MIN(K68,Regole!$B$5),K68))</f>
        <v/>
      </c>
      <c r="M68" s="15">
        <f>IF(F68="","",MAX(F68-N(G68)-N(H68),0))</f>
        <v/>
      </c>
      <c r="N68" s="16">
        <f>IF(OR(K68="",F68=""),"",IF(I68="Sì",0,ROUND((M68+N(H68)*(1-Regole!$B$7))*L68*Regole!$B$4,2)))</f>
        <v/>
      </c>
      <c r="O68" s="16">
        <f>IF(N68="","",IF(I68="Sì",0,N(J68)-N68))</f>
        <v/>
      </c>
      <c r="P68" s="15">
        <f>IF(OR(K68="",F68=""),"",IF(I68="Sì",0,M68*L68))</f>
        <v/>
      </c>
      <c r="Q68" s="15">
        <f>IF(OR(K68="",F68=""),"",IF(I68="Sì",0,N(H68)*L68))</f>
        <v/>
      </c>
      <c r="R68" s="15">
        <f>IF(OR(K68="",F68=""),"",IF(I68="Sì",0,F68*K68-P68-Q68))</f>
        <v/>
      </c>
      <c r="S68" s="17">
        <f>IF(D68="","",DATE(YEAR(D68),MONTH(D68),1))</f>
        <v/>
      </c>
    </row>
    <row r="69">
      <c r="A69" s="8" t="n"/>
      <c r="B69" s="8" t="n"/>
      <c r="C69" s="8" t="n"/>
      <c r="D69" s="14" t="n"/>
      <c r="E69" s="14" t="n"/>
      <c r="F69" s="12" t="n"/>
      <c r="G69" s="12" t="n"/>
      <c r="H69" s="12" t="n"/>
      <c r="I69" s="8" t="n"/>
      <c r="J69" s="11" t="n"/>
      <c r="K69" s="15">
        <f>IF(OR(D69="",E69=""),"",MAX(E69-D69,0))</f>
        <v/>
      </c>
      <c r="L69" s="15">
        <f>IF(K69="","",IF(Regole!$B$5&gt;0,MIN(K69,Regole!$B$5),K69))</f>
        <v/>
      </c>
      <c r="M69" s="15">
        <f>IF(F69="","",MAX(F69-N(G69)-N(H69),0))</f>
        <v/>
      </c>
      <c r="N69" s="16">
        <f>IF(OR(K69="",F69=""),"",IF(I69="Sì",0,ROUND((M69+N(H69)*(1-Regole!$B$7))*L69*Regole!$B$4,2)))</f>
        <v/>
      </c>
      <c r="O69" s="16">
        <f>IF(N69="","",IF(I69="Sì",0,N(J69)-N69))</f>
        <v/>
      </c>
      <c r="P69" s="15">
        <f>IF(OR(K69="",F69=""),"",IF(I69="Sì",0,M69*L69))</f>
        <v/>
      </c>
      <c r="Q69" s="15">
        <f>IF(OR(K69="",F69=""),"",IF(I69="Sì",0,N(H69)*L69))</f>
        <v/>
      </c>
      <c r="R69" s="15">
        <f>IF(OR(K69="",F69=""),"",IF(I69="Sì",0,F69*K69-P69-Q69))</f>
        <v/>
      </c>
      <c r="S69" s="17">
        <f>IF(D69="","",DATE(YEAR(D69),MONTH(D69),1))</f>
        <v/>
      </c>
    </row>
    <row r="70">
      <c r="A70" s="8" t="n"/>
      <c r="B70" s="8" t="n"/>
      <c r="C70" s="8" t="n"/>
      <c r="D70" s="14" t="n"/>
      <c r="E70" s="14" t="n"/>
      <c r="F70" s="12" t="n"/>
      <c r="G70" s="12" t="n"/>
      <c r="H70" s="12" t="n"/>
      <c r="I70" s="8" t="n"/>
      <c r="J70" s="11" t="n"/>
      <c r="K70" s="15">
        <f>IF(OR(D70="",E70=""),"",MAX(E70-D70,0))</f>
        <v/>
      </c>
      <c r="L70" s="15">
        <f>IF(K70="","",IF(Regole!$B$5&gt;0,MIN(K70,Regole!$B$5),K70))</f>
        <v/>
      </c>
      <c r="M70" s="15">
        <f>IF(F70="","",MAX(F70-N(G70)-N(H70),0))</f>
        <v/>
      </c>
      <c r="N70" s="16">
        <f>IF(OR(K70="",F70=""),"",IF(I70="Sì",0,ROUND((M70+N(H70)*(1-Regole!$B$7))*L70*Regole!$B$4,2)))</f>
        <v/>
      </c>
      <c r="O70" s="16">
        <f>IF(N70="","",IF(I70="Sì",0,N(J70)-N70))</f>
        <v/>
      </c>
      <c r="P70" s="15">
        <f>IF(OR(K70="",F70=""),"",IF(I70="Sì",0,M70*L70))</f>
        <v/>
      </c>
      <c r="Q70" s="15">
        <f>IF(OR(K70="",F70=""),"",IF(I70="Sì",0,N(H70)*L70))</f>
        <v/>
      </c>
      <c r="R70" s="15">
        <f>IF(OR(K70="",F70=""),"",IF(I70="Sì",0,F70*K70-P70-Q70))</f>
        <v/>
      </c>
      <c r="S70" s="17">
        <f>IF(D70="","",DATE(YEAR(D70),MONTH(D70),1))</f>
        <v/>
      </c>
    </row>
    <row r="71">
      <c r="A71" s="8" t="n"/>
      <c r="B71" s="8" t="n"/>
      <c r="C71" s="8" t="n"/>
      <c r="D71" s="14" t="n"/>
      <c r="E71" s="14" t="n"/>
      <c r="F71" s="12" t="n"/>
      <c r="G71" s="12" t="n"/>
      <c r="H71" s="12" t="n"/>
      <c r="I71" s="8" t="n"/>
      <c r="J71" s="11" t="n"/>
      <c r="K71" s="15">
        <f>IF(OR(D71="",E71=""),"",MAX(E71-D71,0))</f>
        <v/>
      </c>
      <c r="L71" s="15">
        <f>IF(K71="","",IF(Regole!$B$5&gt;0,MIN(K71,Regole!$B$5),K71))</f>
        <v/>
      </c>
      <c r="M71" s="15">
        <f>IF(F71="","",MAX(F71-N(G71)-N(H71),0))</f>
        <v/>
      </c>
      <c r="N71" s="16">
        <f>IF(OR(K71="",F71=""),"",IF(I71="Sì",0,ROUND((M71+N(H71)*(1-Regole!$B$7))*L71*Regole!$B$4,2)))</f>
        <v/>
      </c>
      <c r="O71" s="16">
        <f>IF(N71="","",IF(I71="Sì",0,N(J71)-N71))</f>
        <v/>
      </c>
      <c r="P71" s="15">
        <f>IF(OR(K71="",F71=""),"",IF(I71="Sì",0,M71*L71))</f>
        <v/>
      </c>
      <c r="Q71" s="15">
        <f>IF(OR(K71="",F71=""),"",IF(I71="Sì",0,N(H71)*L71))</f>
        <v/>
      </c>
      <c r="R71" s="15">
        <f>IF(OR(K71="",F71=""),"",IF(I71="Sì",0,F71*K71-P71-Q71))</f>
        <v/>
      </c>
      <c r="S71" s="17">
        <f>IF(D71="","",DATE(YEAR(D71),MONTH(D71),1))</f>
        <v/>
      </c>
    </row>
    <row r="72">
      <c r="A72" s="8" t="n"/>
      <c r="B72" s="8" t="n"/>
      <c r="C72" s="8" t="n"/>
      <c r="D72" s="14" t="n"/>
      <c r="E72" s="14" t="n"/>
      <c r="F72" s="12" t="n"/>
      <c r="G72" s="12" t="n"/>
      <c r="H72" s="12" t="n"/>
      <c r="I72" s="8" t="n"/>
      <c r="J72" s="11" t="n"/>
      <c r="K72" s="15">
        <f>IF(OR(D72="",E72=""),"",MAX(E72-D72,0))</f>
        <v/>
      </c>
      <c r="L72" s="15">
        <f>IF(K72="","",IF(Regole!$B$5&gt;0,MIN(K72,Regole!$B$5),K72))</f>
        <v/>
      </c>
      <c r="M72" s="15">
        <f>IF(F72="","",MAX(F72-N(G72)-N(H72),0))</f>
        <v/>
      </c>
      <c r="N72" s="16">
        <f>IF(OR(K72="",F72=""),"",IF(I72="Sì",0,ROUND((M72+N(H72)*(1-Regole!$B$7))*L72*Regole!$B$4,2)))</f>
        <v/>
      </c>
      <c r="O72" s="16">
        <f>IF(N72="","",IF(I72="Sì",0,N(J72)-N72))</f>
        <v/>
      </c>
      <c r="P72" s="15">
        <f>IF(OR(K72="",F72=""),"",IF(I72="Sì",0,M72*L72))</f>
        <v/>
      </c>
      <c r="Q72" s="15">
        <f>IF(OR(K72="",F72=""),"",IF(I72="Sì",0,N(H72)*L72))</f>
        <v/>
      </c>
      <c r="R72" s="15">
        <f>IF(OR(K72="",F72=""),"",IF(I72="Sì",0,F72*K72-P72-Q72))</f>
        <v/>
      </c>
      <c r="S72" s="17">
        <f>IF(D72="","",DATE(YEAR(D72),MONTH(D72),1))</f>
        <v/>
      </c>
    </row>
    <row r="73">
      <c r="A73" s="8" t="n"/>
      <c r="B73" s="8" t="n"/>
      <c r="C73" s="8" t="n"/>
      <c r="D73" s="14" t="n"/>
      <c r="E73" s="14" t="n"/>
      <c r="F73" s="12" t="n"/>
      <c r="G73" s="12" t="n"/>
      <c r="H73" s="12" t="n"/>
      <c r="I73" s="8" t="n"/>
      <c r="J73" s="11" t="n"/>
      <c r="K73" s="15">
        <f>IF(OR(D73="",E73=""),"",MAX(E73-D73,0))</f>
        <v/>
      </c>
      <c r="L73" s="15">
        <f>IF(K73="","",IF(Regole!$B$5&gt;0,MIN(K73,Regole!$B$5),K73))</f>
        <v/>
      </c>
      <c r="M73" s="15">
        <f>IF(F73="","",MAX(F73-N(G73)-N(H73),0))</f>
        <v/>
      </c>
      <c r="N73" s="16">
        <f>IF(OR(K73="",F73=""),"",IF(I73="Sì",0,ROUND((M73+N(H73)*(1-Regole!$B$7))*L73*Regole!$B$4,2)))</f>
        <v/>
      </c>
      <c r="O73" s="16">
        <f>IF(N73="","",IF(I73="Sì",0,N(J73)-N73))</f>
        <v/>
      </c>
      <c r="P73" s="15">
        <f>IF(OR(K73="",F73=""),"",IF(I73="Sì",0,M73*L73))</f>
        <v/>
      </c>
      <c r="Q73" s="15">
        <f>IF(OR(K73="",F73=""),"",IF(I73="Sì",0,N(H73)*L73))</f>
        <v/>
      </c>
      <c r="R73" s="15">
        <f>IF(OR(K73="",F73=""),"",IF(I73="Sì",0,F73*K73-P73-Q73))</f>
        <v/>
      </c>
      <c r="S73" s="17">
        <f>IF(D73="","",DATE(YEAR(D73),MONTH(D73),1))</f>
        <v/>
      </c>
    </row>
    <row r="74">
      <c r="A74" s="8" t="n"/>
      <c r="B74" s="8" t="n"/>
      <c r="C74" s="8" t="n"/>
      <c r="D74" s="14" t="n"/>
      <c r="E74" s="14" t="n"/>
      <c r="F74" s="12" t="n"/>
      <c r="G74" s="12" t="n"/>
      <c r="H74" s="12" t="n"/>
      <c r="I74" s="8" t="n"/>
      <c r="J74" s="11" t="n"/>
      <c r="K74" s="15">
        <f>IF(OR(D74="",E74=""),"",MAX(E74-D74,0))</f>
        <v/>
      </c>
      <c r="L74" s="15">
        <f>IF(K74="","",IF(Regole!$B$5&gt;0,MIN(K74,Regole!$B$5),K74))</f>
        <v/>
      </c>
      <c r="M74" s="15">
        <f>IF(F74="","",MAX(F74-N(G74)-N(H74),0))</f>
        <v/>
      </c>
      <c r="N74" s="16">
        <f>IF(OR(K74="",F74=""),"",IF(I74="Sì",0,ROUND((M74+N(H74)*(1-Regole!$B$7))*L74*Regole!$B$4,2)))</f>
        <v/>
      </c>
      <c r="O74" s="16">
        <f>IF(N74="","",IF(I74="Sì",0,N(J74)-N74))</f>
        <v/>
      </c>
      <c r="P74" s="15">
        <f>IF(OR(K74="",F74=""),"",IF(I74="Sì",0,M74*L74))</f>
        <v/>
      </c>
      <c r="Q74" s="15">
        <f>IF(OR(K74="",F74=""),"",IF(I74="Sì",0,N(H74)*L74))</f>
        <v/>
      </c>
      <c r="R74" s="15">
        <f>IF(OR(K74="",F74=""),"",IF(I74="Sì",0,F74*K74-P74-Q74))</f>
        <v/>
      </c>
      <c r="S74" s="17">
        <f>IF(D74="","",DATE(YEAR(D74),MONTH(D74),1))</f>
        <v/>
      </c>
    </row>
    <row r="75">
      <c r="A75" s="8" t="n"/>
      <c r="B75" s="8" t="n"/>
      <c r="C75" s="8" t="n"/>
      <c r="D75" s="14" t="n"/>
      <c r="E75" s="14" t="n"/>
      <c r="F75" s="12" t="n"/>
      <c r="G75" s="12" t="n"/>
      <c r="H75" s="12" t="n"/>
      <c r="I75" s="8" t="n"/>
      <c r="J75" s="11" t="n"/>
      <c r="K75" s="15">
        <f>IF(OR(D75="",E75=""),"",MAX(E75-D75,0))</f>
        <v/>
      </c>
      <c r="L75" s="15">
        <f>IF(K75="","",IF(Regole!$B$5&gt;0,MIN(K75,Regole!$B$5),K75))</f>
        <v/>
      </c>
      <c r="M75" s="15">
        <f>IF(F75="","",MAX(F75-N(G75)-N(H75),0))</f>
        <v/>
      </c>
      <c r="N75" s="16">
        <f>IF(OR(K75="",F75=""),"",IF(I75="Sì",0,ROUND((M75+N(H75)*(1-Regole!$B$7))*L75*Regole!$B$4,2)))</f>
        <v/>
      </c>
      <c r="O75" s="16">
        <f>IF(N75="","",IF(I75="Sì",0,N(J75)-N75))</f>
        <v/>
      </c>
      <c r="P75" s="15">
        <f>IF(OR(K75="",F75=""),"",IF(I75="Sì",0,M75*L75))</f>
        <v/>
      </c>
      <c r="Q75" s="15">
        <f>IF(OR(K75="",F75=""),"",IF(I75="Sì",0,N(H75)*L75))</f>
        <v/>
      </c>
      <c r="R75" s="15">
        <f>IF(OR(K75="",F75=""),"",IF(I75="Sì",0,F75*K75-P75-Q75))</f>
        <v/>
      </c>
      <c r="S75" s="17">
        <f>IF(D75="","",DATE(YEAR(D75),MONTH(D75),1))</f>
        <v/>
      </c>
    </row>
    <row r="76">
      <c r="A76" s="8" t="n"/>
      <c r="B76" s="8" t="n"/>
      <c r="C76" s="8" t="n"/>
      <c r="D76" s="14" t="n"/>
      <c r="E76" s="14" t="n"/>
      <c r="F76" s="12" t="n"/>
      <c r="G76" s="12" t="n"/>
      <c r="H76" s="12" t="n"/>
      <c r="I76" s="8" t="n"/>
      <c r="J76" s="11" t="n"/>
      <c r="K76" s="15">
        <f>IF(OR(D76="",E76=""),"",MAX(E76-D76,0))</f>
        <v/>
      </c>
      <c r="L76" s="15">
        <f>IF(K76="","",IF(Regole!$B$5&gt;0,MIN(K76,Regole!$B$5),K76))</f>
        <v/>
      </c>
      <c r="M76" s="15">
        <f>IF(F76="","",MAX(F76-N(G76)-N(H76),0))</f>
        <v/>
      </c>
      <c r="N76" s="16">
        <f>IF(OR(K76="",F76=""),"",IF(I76="Sì",0,ROUND((M76+N(H76)*(1-Regole!$B$7))*L76*Regole!$B$4,2)))</f>
        <v/>
      </c>
      <c r="O76" s="16">
        <f>IF(N76="","",IF(I76="Sì",0,N(J76)-N76))</f>
        <v/>
      </c>
      <c r="P76" s="15">
        <f>IF(OR(K76="",F76=""),"",IF(I76="Sì",0,M76*L76))</f>
        <v/>
      </c>
      <c r="Q76" s="15">
        <f>IF(OR(K76="",F76=""),"",IF(I76="Sì",0,N(H76)*L76))</f>
        <v/>
      </c>
      <c r="R76" s="15">
        <f>IF(OR(K76="",F76=""),"",IF(I76="Sì",0,F76*K76-P76-Q76))</f>
        <v/>
      </c>
      <c r="S76" s="17">
        <f>IF(D76="","",DATE(YEAR(D76),MONTH(D76),1))</f>
        <v/>
      </c>
    </row>
    <row r="77">
      <c r="A77" s="8" t="n"/>
      <c r="B77" s="8" t="n"/>
      <c r="C77" s="8" t="n"/>
      <c r="D77" s="14" t="n"/>
      <c r="E77" s="14" t="n"/>
      <c r="F77" s="12" t="n"/>
      <c r="G77" s="12" t="n"/>
      <c r="H77" s="12" t="n"/>
      <c r="I77" s="8" t="n"/>
      <c r="J77" s="11" t="n"/>
      <c r="K77" s="15">
        <f>IF(OR(D77="",E77=""),"",MAX(E77-D77,0))</f>
        <v/>
      </c>
      <c r="L77" s="15">
        <f>IF(K77="","",IF(Regole!$B$5&gt;0,MIN(K77,Regole!$B$5),K77))</f>
        <v/>
      </c>
      <c r="M77" s="15">
        <f>IF(F77="","",MAX(F77-N(G77)-N(H77),0))</f>
        <v/>
      </c>
      <c r="N77" s="16">
        <f>IF(OR(K77="",F77=""),"",IF(I77="Sì",0,ROUND((M77+N(H77)*(1-Regole!$B$7))*L77*Regole!$B$4,2)))</f>
        <v/>
      </c>
      <c r="O77" s="16">
        <f>IF(N77="","",IF(I77="Sì",0,N(J77)-N77))</f>
        <v/>
      </c>
      <c r="P77" s="15">
        <f>IF(OR(K77="",F77=""),"",IF(I77="Sì",0,M77*L77))</f>
        <v/>
      </c>
      <c r="Q77" s="15">
        <f>IF(OR(K77="",F77=""),"",IF(I77="Sì",0,N(H77)*L77))</f>
        <v/>
      </c>
      <c r="R77" s="15">
        <f>IF(OR(K77="",F77=""),"",IF(I77="Sì",0,F77*K77-P77-Q77))</f>
        <v/>
      </c>
      <c r="S77" s="17">
        <f>IF(D77="","",DATE(YEAR(D77),MONTH(D77),1))</f>
        <v/>
      </c>
    </row>
    <row r="78">
      <c r="A78" s="8" t="n"/>
      <c r="B78" s="8" t="n"/>
      <c r="C78" s="8" t="n"/>
      <c r="D78" s="14" t="n"/>
      <c r="E78" s="14" t="n"/>
      <c r="F78" s="12" t="n"/>
      <c r="G78" s="12" t="n"/>
      <c r="H78" s="12" t="n"/>
      <c r="I78" s="8" t="n"/>
      <c r="J78" s="11" t="n"/>
      <c r="K78" s="15">
        <f>IF(OR(D78="",E78=""),"",MAX(E78-D78,0))</f>
        <v/>
      </c>
      <c r="L78" s="15">
        <f>IF(K78="","",IF(Regole!$B$5&gt;0,MIN(K78,Regole!$B$5),K78))</f>
        <v/>
      </c>
      <c r="M78" s="15">
        <f>IF(F78="","",MAX(F78-N(G78)-N(H78),0))</f>
        <v/>
      </c>
      <c r="N78" s="16">
        <f>IF(OR(K78="",F78=""),"",IF(I78="Sì",0,ROUND((M78+N(H78)*(1-Regole!$B$7))*L78*Regole!$B$4,2)))</f>
        <v/>
      </c>
      <c r="O78" s="16">
        <f>IF(N78="","",IF(I78="Sì",0,N(J78)-N78))</f>
        <v/>
      </c>
      <c r="P78" s="15">
        <f>IF(OR(K78="",F78=""),"",IF(I78="Sì",0,M78*L78))</f>
        <v/>
      </c>
      <c r="Q78" s="15">
        <f>IF(OR(K78="",F78=""),"",IF(I78="Sì",0,N(H78)*L78))</f>
        <v/>
      </c>
      <c r="R78" s="15">
        <f>IF(OR(K78="",F78=""),"",IF(I78="Sì",0,F78*K78-P78-Q78))</f>
        <v/>
      </c>
      <c r="S78" s="17">
        <f>IF(D78="","",DATE(YEAR(D78),MONTH(D78),1))</f>
        <v/>
      </c>
    </row>
    <row r="79">
      <c r="A79" s="8" t="n"/>
      <c r="B79" s="8" t="n"/>
      <c r="C79" s="8" t="n"/>
      <c r="D79" s="14" t="n"/>
      <c r="E79" s="14" t="n"/>
      <c r="F79" s="12" t="n"/>
      <c r="G79" s="12" t="n"/>
      <c r="H79" s="12" t="n"/>
      <c r="I79" s="8" t="n"/>
      <c r="J79" s="11" t="n"/>
      <c r="K79" s="15">
        <f>IF(OR(D79="",E79=""),"",MAX(E79-D79,0))</f>
        <v/>
      </c>
      <c r="L79" s="15">
        <f>IF(K79="","",IF(Regole!$B$5&gt;0,MIN(K79,Regole!$B$5),K79))</f>
        <v/>
      </c>
      <c r="M79" s="15">
        <f>IF(F79="","",MAX(F79-N(G79)-N(H79),0))</f>
        <v/>
      </c>
      <c r="N79" s="16">
        <f>IF(OR(K79="",F79=""),"",IF(I79="Sì",0,ROUND((M79+N(H79)*(1-Regole!$B$7))*L79*Regole!$B$4,2)))</f>
        <v/>
      </c>
      <c r="O79" s="16">
        <f>IF(N79="","",IF(I79="Sì",0,N(J79)-N79))</f>
        <v/>
      </c>
      <c r="P79" s="15">
        <f>IF(OR(K79="",F79=""),"",IF(I79="Sì",0,M79*L79))</f>
        <v/>
      </c>
      <c r="Q79" s="15">
        <f>IF(OR(K79="",F79=""),"",IF(I79="Sì",0,N(H79)*L79))</f>
        <v/>
      </c>
      <c r="R79" s="15">
        <f>IF(OR(K79="",F79=""),"",IF(I79="Sì",0,F79*K79-P79-Q79))</f>
        <v/>
      </c>
      <c r="S79" s="17">
        <f>IF(D79="","",DATE(YEAR(D79),MONTH(D79),1))</f>
        <v/>
      </c>
    </row>
    <row r="80">
      <c r="A80" s="8" t="n"/>
      <c r="B80" s="8" t="n"/>
      <c r="C80" s="8" t="n"/>
      <c r="D80" s="14" t="n"/>
      <c r="E80" s="14" t="n"/>
      <c r="F80" s="12" t="n"/>
      <c r="G80" s="12" t="n"/>
      <c r="H80" s="12" t="n"/>
      <c r="I80" s="8" t="n"/>
      <c r="J80" s="11" t="n"/>
      <c r="K80" s="15">
        <f>IF(OR(D80="",E80=""),"",MAX(E80-D80,0))</f>
        <v/>
      </c>
      <c r="L80" s="15">
        <f>IF(K80="","",IF(Regole!$B$5&gt;0,MIN(K80,Regole!$B$5),K80))</f>
        <v/>
      </c>
      <c r="M80" s="15">
        <f>IF(F80="","",MAX(F80-N(G80)-N(H80),0))</f>
        <v/>
      </c>
      <c r="N80" s="16">
        <f>IF(OR(K80="",F80=""),"",IF(I80="Sì",0,ROUND((M80+N(H80)*(1-Regole!$B$7))*L80*Regole!$B$4,2)))</f>
        <v/>
      </c>
      <c r="O80" s="16">
        <f>IF(N80="","",IF(I80="Sì",0,N(J80)-N80))</f>
        <v/>
      </c>
      <c r="P80" s="15">
        <f>IF(OR(K80="",F80=""),"",IF(I80="Sì",0,M80*L80))</f>
        <v/>
      </c>
      <c r="Q80" s="15">
        <f>IF(OR(K80="",F80=""),"",IF(I80="Sì",0,N(H80)*L80))</f>
        <v/>
      </c>
      <c r="R80" s="15">
        <f>IF(OR(K80="",F80=""),"",IF(I80="Sì",0,F80*K80-P80-Q80))</f>
        <v/>
      </c>
      <c r="S80" s="17">
        <f>IF(D80="","",DATE(YEAR(D80),MONTH(D80),1))</f>
        <v/>
      </c>
    </row>
    <row r="81">
      <c r="A81" s="8" t="n"/>
      <c r="B81" s="8" t="n"/>
      <c r="C81" s="8" t="n"/>
      <c r="D81" s="14" t="n"/>
      <c r="E81" s="14" t="n"/>
      <c r="F81" s="12" t="n"/>
      <c r="G81" s="12" t="n"/>
      <c r="H81" s="12" t="n"/>
      <c r="I81" s="8" t="n"/>
      <c r="J81" s="11" t="n"/>
      <c r="K81" s="15">
        <f>IF(OR(D81="",E81=""),"",MAX(E81-D81,0))</f>
        <v/>
      </c>
      <c r="L81" s="15">
        <f>IF(K81="","",IF(Regole!$B$5&gt;0,MIN(K81,Regole!$B$5),K81))</f>
        <v/>
      </c>
      <c r="M81" s="15">
        <f>IF(F81="","",MAX(F81-N(G81)-N(H81),0))</f>
        <v/>
      </c>
      <c r="N81" s="16">
        <f>IF(OR(K81="",F81=""),"",IF(I81="Sì",0,ROUND((M81+N(H81)*(1-Regole!$B$7))*L81*Regole!$B$4,2)))</f>
        <v/>
      </c>
      <c r="O81" s="16">
        <f>IF(N81="","",IF(I81="Sì",0,N(J81)-N81))</f>
        <v/>
      </c>
      <c r="P81" s="15">
        <f>IF(OR(K81="",F81=""),"",IF(I81="Sì",0,M81*L81))</f>
        <v/>
      </c>
      <c r="Q81" s="15">
        <f>IF(OR(K81="",F81=""),"",IF(I81="Sì",0,N(H81)*L81))</f>
        <v/>
      </c>
      <c r="R81" s="15">
        <f>IF(OR(K81="",F81=""),"",IF(I81="Sì",0,F81*K81-P81-Q81))</f>
        <v/>
      </c>
      <c r="S81" s="17">
        <f>IF(D81="","",DATE(YEAR(D81),MONTH(D81),1))</f>
        <v/>
      </c>
    </row>
    <row r="82">
      <c r="A82" s="8" t="n"/>
      <c r="B82" s="8" t="n"/>
      <c r="C82" s="8" t="n"/>
      <c r="D82" s="14" t="n"/>
      <c r="E82" s="14" t="n"/>
      <c r="F82" s="12" t="n"/>
      <c r="G82" s="12" t="n"/>
      <c r="H82" s="12" t="n"/>
      <c r="I82" s="8" t="n"/>
      <c r="J82" s="11" t="n"/>
      <c r="K82" s="15">
        <f>IF(OR(D82="",E82=""),"",MAX(E82-D82,0))</f>
        <v/>
      </c>
      <c r="L82" s="15">
        <f>IF(K82="","",IF(Regole!$B$5&gt;0,MIN(K82,Regole!$B$5),K82))</f>
        <v/>
      </c>
      <c r="M82" s="15">
        <f>IF(F82="","",MAX(F82-N(G82)-N(H82),0))</f>
        <v/>
      </c>
      <c r="N82" s="16">
        <f>IF(OR(K82="",F82=""),"",IF(I82="Sì",0,ROUND((M82+N(H82)*(1-Regole!$B$7))*L82*Regole!$B$4,2)))</f>
        <v/>
      </c>
      <c r="O82" s="16">
        <f>IF(N82="","",IF(I82="Sì",0,N(J82)-N82))</f>
        <v/>
      </c>
      <c r="P82" s="15">
        <f>IF(OR(K82="",F82=""),"",IF(I82="Sì",0,M82*L82))</f>
        <v/>
      </c>
      <c r="Q82" s="15">
        <f>IF(OR(K82="",F82=""),"",IF(I82="Sì",0,N(H82)*L82))</f>
        <v/>
      </c>
      <c r="R82" s="15">
        <f>IF(OR(K82="",F82=""),"",IF(I82="Sì",0,F82*K82-P82-Q82))</f>
        <v/>
      </c>
      <c r="S82" s="17">
        <f>IF(D82="","",DATE(YEAR(D82),MONTH(D82),1))</f>
        <v/>
      </c>
    </row>
    <row r="83">
      <c r="A83" s="8" t="n"/>
      <c r="B83" s="8" t="n"/>
      <c r="C83" s="8" t="n"/>
      <c r="D83" s="14" t="n"/>
      <c r="E83" s="14" t="n"/>
      <c r="F83" s="12" t="n"/>
      <c r="G83" s="12" t="n"/>
      <c r="H83" s="12" t="n"/>
      <c r="I83" s="8" t="n"/>
      <c r="J83" s="11" t="n"/>
      <c r="K83" s="15">
        <f>IF(OR(D83="",E83=""),"",MAX(E83-D83,0))</f>
        <v/>
      </c>
      <c r="L83" s="15">
        <f>IF(K83="","",IF(Regole!$B$5&gt;0,MIN(K83,Regole!$B$5),K83))</f>
        <v/>
      </c>
      <c r="M83" s="15">
        <f>IF(F83="","",MAX(F83-N(G83)-N(H83),0))</f>
        <v/>
      </c>
      <c r="N83" s="16">
        <f>IF(OR(K83="",F83=""),"",IF(I83="Sì",0,ROUND((M83+N(H83)*(1-Regole!$B$7))*L83*Regole!$B$4,2)))</f>
        <v/>
      </c>
      <c r="O83" s="16">
        <f>IF(N83="","",IF(I83="Sì",0,N(J83)-N83))</f>
        <v/>
      </c>
      <c r="P83" s="15">
        <f>IF(OR(K83="",F83=""),"",IF(I83="Sì",0,M83*L83))</f>
        <v/>
      </c>
      <c r="Q83" s="15">
        <f>IF(OR(K83="",F83=""),"",IF(I83="Sì",0,N(H83)*L83))</f>
        <v/>
      </c>
      <c r="R83" s="15">
        <f>IF(OR(K83="",F83=""),"",IF(I83="Sì",0,F83*K83-P83-Q83))</f>
        <v/>
      </c>
      <c r="S83" s="17">
        <f>IF(D83="","",DATE(YEAR(D83),MONTH(D83),1))</f>
        <v/>
      </c>
    </row>
    <row r="84">
      <c r="A84" s="8" t="n"/>
      <c r="B84" s="8" t="n"/>
      <c r="C84" s="8" t="n"/>
      <c r="D84" s="14" t="n"/>
      <c r="E84" s="14" t="n"/>
      <c r="F84" s="12" t="n"/>
      <c r="G84" s="12" t="n"/>
      <c r="H84" s="12" t="n"/>
      <c r="I84" s="8" t="n"/>
      <c r="J84" s="11" t="n"/>
      <c r="K84" s="15">
        <f>IF(OR(D84="",E84=""),"",MAX(E84-D84,0))</f>
        <v/>
      </c>
      <c r="L84" s="15">
        <f>IF(K84="","",IF(Regole!$B$5&gt;0,MIN(K84,Regole!$B$5),K84))</f>
        <v/>
      </c>
      <c r="M84" s="15">
        <f>IF(F84="","",MAX(F84-N(G84)-N(H84),0))</f>
        <v/>
      </c>
      <c r="N84" s="16">
        <f>IF(OR(K84="",F84=""),"",IF(I84="Sì",0,ROUND((M84+N(H84)*(1-Regole!$B$7))*L84*Regole!$B$4,2)))</f>
        <v/>
      </c>
      <c r="O84" s="16">
        <f>IF(N84="","",IF(I84="Sì",0,N(J84)-N84))</f>
        <v/>
      </c>
      <c r="P84" s="15">
        <f>IF(OR(K84="",F84=""),"",IF(I84="Sì",0,M84*L84))</f>
        <v/>
      </c>
      <c r="Q84" s="15">
        <f>IF(OR(K84="",F84=""),"",IF(I84="Sì",0,N(H84)*L84))</f>
        <v/>
      </c>
      <c r="R84" s="15">
        <f>IF(OR(K84="",F84=""),"",IF(I84="Sì",0,F84*K84-P84-Q84))</f>
        <v/>
      </c>
      <c r="S84" s="17">
        <f>IF(D84="","",DATE(YEAR(D84),MONTH(D84),1))</f>
        <v/>
      </c>
    </row>
    <row r="85">
      <c r="A85" s="8" t="n"/>
      <c r="B85" s="8" t="n"/>
      <c r="C85" s="8" t="n"/>
      <c r="D85" s="14" t="n"/>
      <c r="E85" s="14" t="n"/>
      <c r="F85" s="12" t="n"/>
      <c r="G85" s="12" t="n"/>
      <c r="H85" s="12" t="n"/>
      <c r="I85" s="8" t="n"/>
      <c r="J85" s="11" t="n"/>
      <c r="K85" s="15">
        <f>IF(OR(D85="",E85=""),"",MAX(E85-D85,0))</f>
        <v/>
      </c>
      <c r="L85" s="15">
        <f>IF(K85="","",IF(Regole!$B$5&gt;0,MIN(K85,Regole!$B$5),K85))</f>
        <v/>
      </c>
      <c r="M85" s="15">
        <f>IF(F85="","",MAX(F85-N(G85)-N(H85),0))</f>
        <v/>
      </c>
      <c r="N85" s="16">
        <f>IF(OR(K85="",F85=""),"",IF(I85="Sì",0,ROUND((M85+N(H85)*(1-Regole!$B$7))*L85*Regole!$B$4,2)))</f>
        <v/>
      </c>
      <c r="O85" s="16">
        <f>IF(N85="","",IF(I85="Sì",0,N(J85)-N85))</f>
        <v/>
      </c>
      <c r="P85" s="15">
        <f>IF(OR(K85="",F85=""),"",IF(I85="Sì",0,M85*L85))</f>
        <v/>
      </c>
      <c r="Q85" s="15">
        <f>IF(OR(K85="",F85=""),"",IF(I85="Sì",0,N(H85)*L85))</f>
        <v/>
      </c>
      <c r="R85" s="15">
        <f>IF(OR(K85="",F85=""),"",IF(I85="Sì",0,F85*K85-P85-Q85))</f>
        <v/>
      </c>
      <c r="S85" s="17">
        <f>IF(D85="","",DATE(YEAR(D85),MONTH(D85),1))</f>
        <v/>
      </c>
    </row>
    <row r="86">
      <c r="A86" s="8" t="n"/>
      <c r="B86" s="8" t="n"/>
      <c r="C86" s="8" t="n"/>
      <c r="D86" s="14" t="n"/>
      <c r="E86" s="14" t="n"/>
      <c r="F86" s="12" t="n"/>
      <c r="G86" s="12" t="n"/>
      <c r="H86" s="12" t="n"/>
      <c r="I86" s="8" t="n"/>
      <c r="J86" s="11" t="n"/>
      <c r="K86" s="15">
        <f>IF(OR(D86="",E86=""),"",MAX(E86-D86,0))</f>
        <v/>
      </c>
      <c r="L86" s="15">
        <f>IF(K86="","",IF(Regole!$B$5&gt;0,MIN(K86,Regole!$B$5),K86))</f>
        <v/>
      </c>
      <c r="M86" s="15">
        <f>IF(F86="","",MAX(F86-N(G86)-N(H86),0))</f>
        <v/>
      </c>
      <c r="N86" s="16">
        <f>IF(OR(K86="",F86=""),"",IF(I86="Sì",0,ROUND((M86+N(H86)*(1-Regole!$B$7))*L86*Regole!$B$4,2)))</f>
        <v/>
      </c>
      <c r="O86" s="16">
        <f>IF(N86="","",IF(I86="Sì",0,N(J86)-N86))</f>
        <v/>
      </c>
      <c r="P86" s="15">
        <f>IF(OR(K86="",F86=""),"",IF(I86="Sì",0,M86*L86))</f>
        <v/>
      </c>
      <c r="Q86" s="15">
        <f>IF(OR(K86="",F86=""),"",IF(I86="Sì",0,N(H86)*L86))</f>
        <v/>
      </c>
      <c r="R86" s="15">
        <f>IF(OR(K86="",F86=""),"",IF(I86="Sì",0,F86*K86-P86-Q86))</f>
        <v/>
      </c>
      <c r="S86" s="17">
        <f>IF(D86="","",DATE(YEAR(D86),MONTH(D86),1))</f>
        <v/>
      </c>
    </row>
    <row r="87">
      <c r="A87" s="8" t="n"/>
      <c r="B87" s="8" t="n"/>
      <c r="C87" s="8" t="n"/>
      <c r="D87" s="14" t="n"/>
      <c r="E87" s="14" t="n"/>
      <c r="F87" s="12" t="n"/>
      <c r="G87" s="12" t="n"/>
      <c r="H87" s="12" t="n"/>
      <c r="I87" s="8" t="n"/>
      <c r="J87" s="11" t="n"/>
      <c r="K87" s="15">
        <f>IF(OR(D87="",E87=""),"",MAX(E87-D87,0))</f>
        <v/>
      </c>
      <c r="L87" s="15">
        <f>IF(K87="","",IF(Regole!$B$5&gt;0,MIN(K87,Regole!$B$5),K87))</f>
        <v/>
      </c>
      <c r="M87" s="15">
        <f>IF(F87="","",MAX(F87-N(G87)-N(H87),0))</f>
        <v/>
      </c>
      <c r="N87" s="16">
        <f>IF(OR(K87="",F87=""),"",IF(I87="Sì",0,ROUND((M87+N(H87)*(1-Regole!$B$7))*L87*Regole!$B$4,2)))</f>
        <v/>
      </c>
      <c r="O87" s="16">
        <f>IF(N87="","",IF(I87="Sì",0,N(J87)-N87))</f>
        <v/>
      </c>
      <c r="P87" s="15">
        <f>IF(OR(K87="",F87=""),"",IF(I87="Sì",0,M87*L87))</f>
        <v/>
      </c>
      <c r="Q87" s="15">
        <f>IF(OR(K87="",F87=""),"",IF(I87="Sì",0,N(H87)*L87))</f>
        <v/>
      </c>
      <c r="R87" s="15">
        <f>IF(OR(K87="",F87=""),"",IF(I87="Sì",0,F87*K87-P87-Q87))</f>
        <v/>
      </c>
      <c r="S87" s="17">
        <f>IF(D87="","",DATE(YEAR(D87),MONTH(D87),1))</f>
        <v/>
      </c>
    </row>
    <row r="88">
      <c r="A88" s="8" t="n"/>
      <c r="B88" s="8" t="n"/>
      <c r="C88" s="8" t="n"/>
      <c r="D88" s="14" t="n"/>
      <c r="E88" s="14" t="n"/>
      <c r="F88" s="12" t="n"/>
      <c r="G88" s="12" t="n"/>
      <c r="H88" s="12" t="n"/>
      <c r="I88" s="8" t="n"/>
      <c r="J88" s="11" t="n"/>
      <c r="K88" s="15">
        <f>IF(OR(D88="",E88=""),"",MAX(E88-D88,0))</f>
        <v/>
      </c>
      <c r="L88" s="15">
        <f>IF(K88="","",IF(Regole!$B$5&gt;0,MIN(K88,Regole!$B$5),K88))</f>
        <v/>
      </c>
      <c r="M88" s="15">
        <f>IF(F88="","",MAX(F88-N(G88)-N(H88),0))</f>
        <v/>
      </c>
      <c r="N88" s="16">
        <f>IF(OR(K88="",F88=""),"",IF(I88="Sì",0,ROUND((M88+N(H88)*(1-Regole!$B$7))*L88*Regole!$B$4,2)))</f>
        <v/>
      </c>
      <c r="O88" s="16">
        <f>IF(N88="","",IF(I88="Sì",0,N(J88)-N88))</f>
        <v/>
      </c>
      <c r="P88" s="15">
        <f>IF(OR(K88="",F88=""),"",IF(I88="Sì",0,M88*L88))</f>
        <v/>
      </c>
      <c r="Q88" s="15">
        <f>IF(OR(K88="",F88=""),"",IF(I88="Sì",0,N(H88)*L88))</f>
        <v/>
      </c>
      <c r="R88" s="15">
        <f>IF(OR(K88="",F88=""),"",IF(I88="Sì",0,F88*K88-P88-Q88))</f>
        <v/>
      </c>
      <c r="S88" s="17">
        <f>IF(D88="","",DATE(YEAR(D88),MONTH(D88),1))</f>
        <v/>
      </c>
    </row>
    <row r="89">
      <c r="A89" s="8" t="n"/>
      <c r="B89" s="8" t="n"/>
      <c r="C89" s="8" t="n"/>
      <c r="D89" s="14" t="n"/>
      <c r="E89" s="14" t="n"/>
      <c r="F89" s="12" t="n"/>
      <c r="G89" s="12" t="n"/>
      <c r="H89" s="12" t="n"/>
      <c r="I89" s="8" t="n"/>
      <c r="J89" s="11" t="n"/>
      <c r="K89" s="15">
        <f>IF(OR(D89="",E89=""),"",MAX(E89-D89,0))</f>
        <v/>
      </c>
      <c r="L89" s="15">
        <f>IF(K89="","",IF(Regole!$B$5&gt;0,MIN(K89,Regole!$B$5),K89))</f>
        <v/>
      </c>
      <c r="M89" s="15">
        <f>IF(F89="","",MAX(F89-N(G89)-N(H89),0))</f>
        <v/>
      </c>
      <c r="N89" s="16">
        <f>IF(OR(K89="",F89=""),"",IF(I89="Sì",0,ROUND((M89+N(H89)*(1-Regole!$B$7))*L89*Regole!$B$4,2)))</f>
        <v/>
      </c>
      <c r="O89" s="16">
        <f>IF(N89="","",IF(I89="Sì",0,N(J89)-N89))</f>
        <v/>
      </c>
      <c r="P89" s="15">
        <f>IF(OR(K89="",F89=""),"",IF(I89="Sì",0,M89*L89))</f>
        <v/>
      </c>
      <c r="Q89" s="15">
        <f>IF(OR(K89="",F89=""),"",IF(I89="Sì",0,N(H89)*L89))</f>
        <v/>
      </c>
      <c r="R89" s="15">
        <f>IF(OR(K89="",F89=""),"",IF(I89="Sì",0,F89*K89-P89-Q89))</f>
        <v/>
      </c>
      <c r="S89" s="17">
        <f>IF(D89="","",DATE(YEAR(D89),MONTH(D89),1))</f>
        <v/>
      </c>
    </row>
    <row r="90">
      <c r="A90" s="8" t="n"/>
      <c r="B90" s="8" t="n"/>
      <c r="C90" s="8" t="n"/>
      <c r="D90" s="14" t="n"/>
      <c r="E90" s="14" t="n"/>
      <c r="F90" s="12" t="n"/>
      <c r="G90" s="12" t="n"/>
      <c r="H90" s="12" t="n"/>
      <c r="I90" s="8" t="n"/>
      <c r="J90" s="11" t="n"/>
      <c r="K90" s="15">
        <f>IF(OR(D90="",E90=""),"",MAX(E90-D90,0))</f>
        <v/>
      </c>
      <c r="L90" s="15">
        <f>IF(K90="","",IF(Regole!$B$5&gt;0,MIN(K90,Regole!$B$5),K90))</f>
        <v/>
      </c>
      <c r="M90" s="15">
        <f>IF(F90="","",MAX(F90-N(G90)-N(H90),0))</f>
        <v/>
      </c>
      <c r="N90" s="16">
        <f>IF(OR(K90="",F90=""),"",IF(I90="Sì",0,ROUND((M90+N(H90)*(1-Regole!$B$7))*L90*Regole!$B$4,2)))</f>
        <v/>
      </c>
      <c r="O90" s="16">
        <f>IF(N90="","",IF(I90="Sì",0,N(J90)-N90))</f>
        <v/>
      </c>
      <c r="P90" s="15">
        <f>IF(OR(K90="",F90=""),"",IF(I90="Sì",0,M90*L90))</f>
        <v/>
      </c>
      <c r="Q90" s="15">
        <f>IF(OR(K90="",F90=""),"",IF(I90="Sì",0,N(H90)*L90))</f>
        <v/>
      </c>
      <c r="R90" s="15">
        <f>IF(OR(K90="",F90=""),"",IF(I90="Sì",0,F90*K90-P90-Q90))</f>
        <v/>
      </c>
      <c r="S90" s="17">
        <f>IF(D90="","",DATE(YEAR(D90),MONTH(D90),1))</f>
        <v/>
      </c>
    </row>
    <row r="91">
      <c r="A91" s="8" t="n"/>
      <c r="B91" s="8" t="n"/>
      <c r="C91" s="8" t="n"/>
      <c r="D91" s="14" t="n"/>
      <c r="E91" s="14" t="n"/>
      <c r="F91" s="12" t="n"/>
      <c r="G91" s="12" t="n"/>
      <c r="H91" s="12" t="n"/>
      <c r="I91" s="8" t="n"/>
      <c r="J91" s="11" t="n"/>
      <c r="K91" s="15">
        <f>IF(OR(D91="",E91=""),"",MAX(E91-D91,0))</f>
        <v/>
      </c>
      <c r="L91" s="15">
        <f>IF(K91="","",IF(Regole!$B$5&gt;0,MIN(K91,Regole!$B$5),K91))</f>
        <v/>
      </c>
      <c r="M91" s="15">
        <f>IF(F91="","",MAX(F91-N(G91)-N(H91),0))</f>
        <v/>
      </c>
      <c r="N91" s="16">
        <f>IF(OR(K91="",F91=""),"",IF(I91="Sì",0,ROUND((M91+N(H91)*(1-Regole!$B$7))*L91*Regole!$B$4,2)))</f>
        <v/>
      </c>
      <c r="O91" s="16">
        <f>IF(N91="","",IF(I91="Sì",0,N(J91)-N91))</f>
        <v/>
      </c>
      <c r="P91" s="15">
        <f>IF(OR(K91="",F91=""),"",IF(I91="Sì",0,M91*L91))</f>
        <v/>
      </c>
      <c r="Q91" s="15">
        <f>IF(OR(K91="",F91=""),"",IF(I91="Sì",0,N(H91)*L91))</f>
        <v/>
      </c>
      <c r="R91" s="15">
        <f>IF(OR(K91="",F91=""),"",IF(I91="Sì",0,F91*K91-P91-Q91))</f>
        <v/>
      </c>
      <c r="S91" s="17">
        <f>IF(D91="","",DATE(YEAR(D91),MONTH(D91),1))</f>
        <v/>
      </c>
    </row>
    <row r="92">
      <c r="A92" s="8" t="n"/>
      <c r="B92" s="8" t="n"/>
      <c r="C92" s="8" t="n"/>
      <c r="D92" s="14" t="n"/>
      <c r="E92" s="14" t="n"/>
      <c r="F92" s="12" t="n"/>
      <c r="G92" s="12" t="n"/>
      <c r="H92" s="12" t="n"/>
      <c r="I92" s="8" t="n"/>
      <c r="J92" s="11" t="n"/>
      <c r="K92" s="15">
        <f>IF(OR(D92="",E92=""),"",MAX(E92-D92,0))</f>
        <v/>
      </c>
      <c r="L92" s="15">
        <f>IF(K92="","",IF(Regole!$B$5&gt;0,MIN(K92,Regole!$B$5),K92))</f>
        <v/>
      </c>
      <c r="M92" s="15">
        <f>IF(F92="","",MAX(F92-N(G92)-N(H92),0))</f>
        <v/>
      </c>
      <c r="N92" s="16">
        <f>IF(OR(K92="",F92=""),"",IF(I92="Sì",0,ROUND((M92+N(H92)*(1-Regole!$B$7))*L92*Regole!$B$4,2)))</f>
        <v/>
      </c>
      <c r="O92" s="16">
        <f>IF(N92="","",IF(I92="Sì",0,N(J92)-N92))</f>
        <v/>
      </c>
      <c r="P92" s="15">
        <f>IF(OR(K92="",F92=""),"",IF(I92="Sì",0,M92*L92))</f>
        <v/>
      </c>
      <c r="Q92" s="15">
        <f>IF(OR(K92="",F92=""),"",IF(I92="Sì",0,N(H92)*L92))</f>
        <v/>
      </c>
      <c r="R92" s="15">
        <f>IF(OR(K92="",F92=""),"",IF(I92="Sì",0,F92*K92-P92-Q92))</f>
        <v/>
      </c>
      <c r="S92" s="17">
        <f>IF(D92="","",DATE(YEAR(D92),MONTH(D92),1))</f>
        <v/>
      </c>
    </row>
    <row r="93">
      <c r="A93" s="8" t="n"/>
      <c r="B93" s="8" t="n"/>
      <c r="C93" s="8" t="n"/>
      <c r="D93" s="14" t="n"/>
      <c r="E93" s="14" t="n"/>
      <c r="F93" s="12" t="n"/>
      <c r="G93" s="12" t="n"/>
      <c r="H93" s="12" t="n"/>
      <c r="I93" s="8" t="n"/>
      <c r="J93" s="11" t="n"/>
      <c r="K93" s="15">
        <f>IF(OR(D93="",E93=""),"",MAX(E93-D93,0))</f>
        <v/>
      </c>
      <c r="L93" s="15">
        <f>IF(K93="","",IF(Regole!$B$5&gt;0,MIN(K93,Regole!$B$5),K93))</f>
        <v/>
      </c>
      <c r="M93" s="15">
        <f>IF(F93="","",MAX(F93-N(G93)-N(H93),0))</f>
        <v/>
      </c>
      <c r="N93" s="16">
        <f>IF(OR(K93="",F93=""),"",IF(I93="Sì",0,ROUND((M93+N(H93)*(1-Regole!$B$7))*L93*Regole!$B$4,2)))</f>
        <v/>
      </c>
      <c r="O93" s="16">
        <f>IF(N93="","",IF(I93="Sì",0,N(J93)-N93))</f>
        <v/>
      </c>
      <c r="P93" s="15">
        <f>IF(OR(K93="",F93=""),"",IF(I93="Sì",0,M93*L93))</f>
        <v/>
      </c>
      <c r="Q93" s="15">
        <f>IF(OR(K93="",F93=""),"",IF(I93="Sì",0,N(H93)*L93))</f>
        <v/>
      </c>
      <c r="R93" s="15">
        <f>IF(OR(K93="",F93=""),"",IF(I93="Sì",0,F93*K93-P93-Q93))</f>
        <v/>
      </c>
      <c r="S93" s="17">
        <f>IF(D93="","",DATE(YEAR(D93),MONTH(D93),1))</f>
        <v/>
      </c>
    </row>
    <row r="94">
      <c r="A94" s="8" t="n"/>
      <c r="B94" s="8" t="n"/>
      <c r="C94" s="8" t="n"/>
      <c r="D94" s="14" t="n"/>
      <c r="E94" s="14" t="n"/>
      <c r="F94" s="12" t="n"/>
      <c r="G94" s="12" t="n"/>
      <c r="H94" s="12" t="n"/>
      <c r="I94" s="8" t="n"/>
      <c r="J94" s="11" t="n"/>
      <c r="K94" s="15">
        <f>IF(OR(D94="",E94=""),"",MAX(E94-D94,0))</f>
        <v/>
      </c>
      <c r="L94" s="15">
        <f>IF(K94="","",IF(Regole!$B$5&gt;0,MIN(K94,Regole!$B$5),K94))</f>
        <v/>
      </c>
      <c r="M94" s="15">
        <f>IF(F94="","",MAX(F94-N(G94)-N(H94),0))</f>
        <v/>
      </c>
      <c r="N94" s="16">
        <f>IF(OR(K94="",F94=""),"",IF(I94="Sì",0,ROUND((M94+N(H94)*(1-Regole!$B$7))*L94*Regole!$B$4,2)))</f>
        <v/>
      </c>
      <c r="O94" s="16">
        <f>IF(N94="","",IF(I94="Sì",0,N(J94)-N94))</f>
        <v/>
      </c>
      <c r="P94" s="15">
        <f>IF(OR(K94="",F94=""),"",IF(I94="Sì",0,M94*L94))</f>
        <v/>
      </c>
      <c r="Q94" s="15">
        <f>IF(OR(K94="",F94=""),"",IF(I94="Sì",0,N(H94)*L94))</f>
        <v/>
      </c>
      <c r="R94" s="15">
        <f>IF(OR(K94="",F94=""),"",IF(I94="Sì",0,F94*K94-P94-Q94))</f>
        <v/>
      </c>
      <c r="S94" s="17">
        <f>IF(D94="","",DATE(YEAR(D94),MONTH(D94),1))</f>
        <v/>
      </c>
    </row>
    <row r="95">
      <c r="A95" s="8" t="n"/>
      <c r="B95" s="8" t="n"/>
      <c r="C95" s="8" t="n"/>
      <c r="D95" s="14" t="n"/>
      <c r="E95" s="14" t="n"/>
      <c r="F95" s="12" t="n"/>
      <c r="G95" s="12" t="n"/>
      <c r="H95" s="12" t="n"/>
      <c r="I95" s="8" t="n"/>
      <c r="J95" s="11" t="n"/>
      <c r="K95" s="15">
        <f>IF(OR(D95="",E95=""),"",MAX(E95-D95,0))</f>
        <v/>
      </c>
      <c r="L95" s="15">
        <f>IF(K95="","",IF(Regole!$B$5&gt;0,MIN(K95,Regole!$B$5),K95))</f>
        <v/>
      </c>
      <c r="M95" s="15">
        <f>IF(F95="","",MAX(F95-N(G95)-N(H95),0))</f>
        <v/>
      </c>
      <c r="N95" s="16">
        <f>IF(OR(K95="",F95=""),"",IF(I95="Sì",0,ROUND((M95+N(H95)*(1-Regole!$B$7))*L95*Regole!$B$4,2)))</f>
        <v/>
      </c>
      <c r="O95" s="16">
        <f>IF(N95="","",IF(I95="Sì",0,N(J95)-N95))</f>
        <v/>
      </c>
      <c r="P95" s="15">
        <f>IF(OR(K95="",F95=""),"",IF(I95="Sì",0,M95*L95))</f>
        <v/>
      </c>
      <c r="Q95" s="15">
        <f>IF(OR(K95="",F95=""),"",IF(I95="Sì",0,N(H95)*L95))</f>
        <v/>
      </c>
      <c r="R95" s="15">
        <f>IF(OR(K95="",F95=""),"",IF(I95="Sì",0,F95*K95-P95-Q95))</f>
        <v/>
      </c>
      <c r="S95" s="17">
        <f>IF(D95="","",DATE(YEAR(D95),MONTH(D95),1))</f>
        <v/>
      </c>
    </row>
    <row r="96">
      <c r="A96" s="8" t="n"/>
      <c r="B96" s="8" t="n"/>
      <c r="C96" s="8" t="n"/>
      <c r="D96" s="14" t="n"/>
      <c r="E96" s="14" t="n"/>
      <c r="F96" s="12" t="n"/>
      <c r="G96" s="12" t="n"/>
      <c r="H96" s="12" t="n"/>
      <c r="I96" s="8" t="n"/>
      <c r="J96" s="11" t="n"/>
      <c r="K96" s="15">
        <f>IF(OR(D96="",E96=""),"",MAX(E96-D96,0))</f>
        <v/>
      </c>
      <c r="L96" s="15">
        <f>IF(K96="","",IF(Regole!$B$5&gt;0,MIN(K96,Regole!$B$5),K96))</f>
        <v/>
      </c>
      <c r="M96" s="15">
        <f>IF(F96="","",MAX(F96-N(G96)-N(H96),0))</f>
        <v/>
      </c>
      <c r="N96" s="16">
        <f>IF(OR(K96="",F96=""),"",IF(I96="Sì",0,ROUND((M96+N(H96)*(1-Regole!$B$7))*L96*Regole!$B$4,2)))</f>
        <v/>
      </c>
      <c r="O96" s="16">
        <f>IF(N96="","",IF(I96="Sì",0,N(J96)-N96))</f>
        <v/>
      </c>
      <c r="P96" s="15">
        <f>IF(OR(K96="",F96=""),"",IF(I96="Sì",0,M96*L96))</f>
        <v/>
      </c>
      <c r="Q96" s="15">
        <f>IF(OR(K96="",F96=""),"",IF(I96="Sì",0,N(H96)*L96))</f>
        <v/>
      </c>
      <c r="R96" s="15">
        <f>IF(OR(K96="",F96=""),"",IF(I96="Sì",0,F96*K96-P96-Q96))</f>
        <v/>
      </c>
      <c r="S96" s="17">
        <f>IF(D96="","",DATE(YEAR(D96),MONTH(D96),1))</f>
        <v/>
      </c>
    </row>
    <row r="97">
      <c r="A97" s="8" t="n"/>
      <c r="B97" s="8" t="n"/>
      <c r="C97" s="8" t="n"/>
      <c r="D97" s="14" t="n"/>
      <c r="E97" s="14" t="n"/>
      <c r="F97" s="12" t="n"/>
      <c r="G97" s="12" t="n"/>
      <c r="H97" s="12" t="n"/>
      <c r="I97" s="8" t="n"/>
      <c r="J97" s="11" t="n"/>
      <c r="K97" s="15">
        <f>IF(OR(D97="",E97=""),"",MAX(E97-D97,0))</f>
        <v/>
      </c>
      <c r="L97" s="15">
        <f>IF(K97="","",IF(Regole!$B$5&gt;0,MIN(K97,Regole!$B$5),K97))</f>
        <v/>
      </c>
      <c r="M97" s="15">
        <f>IF(F97="","",MAX(F97-N(G97)-N(H97),0))</f>
        <v/>
      </c>
      <c r="N97" s="16">
        <f>IF(OR(K97="",F97=""),"",IF(I97="Sì",0,ROUND((M97+N(H97)*(1-Regole!$B$7))*L97*Regole!$B$4,2)))</f>
        <v/>
      </c>
      <c r="O97" s="16">
        <f>IF(N97="","",IF(I97="Sì",0,N(J97)-N97))</f>
        <v/>
      </c>
      <c r="P97" s="15">
        <f>IF(OR(K97="",F97=""),"",IF(I97="Sì",0,M97*L97))</f>
        <v/>
      </c>
      <c r="Q97" s="15">
        <f>IF(OR(K97="",F97=""),"",IF(I97="Sì",0,N(H97)*L97))</f>
        <v/>
      </c>
      <c r="R97" s="15">
        <f>IF(OR(K97="",F97=""),"",IF(I97="Sì",0,F97*K97-P97-Q97))</f>
        <v/>
      </c>
      <c r="S97" s="17">
        <f>IF(D97="","",DATE(YEAR(D97),MONTH(D97),1))</f>
        <v/>
      </c>
    </row>
    <row r="98">
      <c r="A98" s="8" t="n"/>
      <c r="B98" s="8" t="n"/>
      <c r="C98" s="8" t="n"/>
      <c r="D98" s="14" t="n"/>
      <c r="E98" s="14" t="n"/>
      <c r="F98" s="12" t="n"/>
      <c r="G98" s="12" t="n"/>
      <c r="H98" s="12" t="n"/>
      <c r="I98" s="8" t="n"/>
      <c r="J98" s="11" t="n"/>
      <c r="K98" s="15">
        <f>IF(OR(D98="",E98=""),"",MAX(E98-D98,0))</f>
        <v/>
      </c>
      <c r="L98" s="15">
        <f>IF(K98="","",IF(Regole!$B$5&gt;0,MIN(K98,Regole!$B$5),K98))</f>
        <v/>
      </c>
      <c r="M98" s="15">
        <f>IF(F98="","",MAX(F98-N(G98)-N(H98),0))</f>
        <v/>
      </c>
      <c r="N98" s="16">
        <f>IF(OR(K98="",F98=""),"",IF(I98="Sì",0,ROUND((M98+N(H98)*(1-Regole!$B$7))*L98*Regole!$B$4,2)))</f>
        <v/>
      </c>
      <c r="O98" s="16">
        <f>IF(N98="","",IF(I98="Sì",0,N(J98)-N98))</f>
        <v/>
      </c>
      <c r="P98" s="15">
        <f>IF(OR(K98="",F98=""),"",IF(I98="Sì",0,M98*L98))</f>
        <v/>
      </c>
      <c r="Q98" s="15">
        <f>IF(OR(K98="",F98=""),"",IF(I98="Sì",0,N(H98)*L98))</f>
        <v/>
      </c>
      <c r="R98" s="15">
        <f>IF(OR(K98="",F98=""),"",IF(I98="Sì",0,F98*K98-P98-Q98))</f>
        <v/>
      </c>
      <c r="S98" s="17">
        <f>IF(D98="","",DATE(YEAR(D98),MONTH(D98),1))</f>
        <v/>
      </c>
    </row>
    <row r="99">
      <c r="A99" s="8" t="n"/>
      <c r="B99" s="8" t="n"/>
      <c r="C99" s="8" t="n"/>
      <c r="D99" s="14" t="n"/>
      <c r="E99" s="14" t="n"/>
      <c r="F99" s="12" t="n"/>
      <c r="G99" s="12" t="n"/>
      <c r="H99" s="12" t="n"/>
      <c r="I99" s="8" t="n"/>
      <c r="J99" s="11" t="n"/>
      <c r="K99" s="15">
        <f>IF(OR(D99="",E99=""),"",MAX(E99-D99,0))</f>
        <v/>
      </c>
      <c r="L99" s="15">
        <f>IF(K99="","",IF(Regole!$B$5&gt;0,MIN(K99,Regole!$B$5),K99))</f>
        <v/>
      </c>
      <c r="M99" s="15">
        <f>IF(F99="","",MAX(F99-N(G99)-N(H99),0))</f>
        <v/>
      </c>
      <c r="N99" s="16">
        <f>IF(OR(K99="",F99=""),"",IF(I99="Sì",0,ROUND((M99+N(H99)*(1-Regole!$B$7))*L99*Regole!$B$4,2)))</f>
        <v/>
      </c>
      <c r="O99" s="16">
        <f>IF(N99="","",IF(I99="Sì",0,N(J99)-N99))</f>
        <v/>
      </c>
      <c r="P99" s="15">
        <f>IF(OR(K99="",F99=""),"",IF(I99="Sì",0,M99*L99))</f>
        <v/>
      </c>
      <c r="Q99" s="15">
        <f>IF(OR(K99="",F99=""),"",IF(I99="Sì",0,N(H99)*L99))</f>
        <v/>
      </c>
      <c r="R99" s="15">
        <f>IF(OR(K99="",F99=""),"",IF(I99="Sì",0,F99*K99-P99-Q99))</f>
        <v/>
      </c>
      <c r="S99" s="17">
        <f>IF(D99="","",DATE(YEAR(D99),MONTH(D99),1))</f>
        <v/>
      </c>
    </row>
    <row r="100">
      <c r="A100" s="8" t="n"/>
      <c r="B100" s="8" t="n"/>
      <c r="C100" s="8" t="n"/>
      <c r="D100" s="14" t="n"/>
      <c r="E100" s="14" t="n"/>
      <c r="F100" s="12" t="n"/>
      <c r="G100" s="12" t="n"/>
      <c r="H100" s="12" t="n"/>
      <c r="I100" s="8" t="n"/>
      <c r="J100" s="11" t="n"/>
      <c r="K100" s="15">
        <f>IF(OR(D100="",E100=""),"",MAX(E100-D100,0))</f>
        <v/>
      </c>
      <c r="L100" s="15">
        <f>IF(K100="","",IF(Regole!$B$5&gt;0,MIN(K100,Regole!$B$5),K100))</f>
        <v/>
      </c>
      <c r="M100" s="15">
        <f>IF(F100="","",MAX(F100-N(G100)-N(H100),0))</f>
        <v/>
      </c>
      <c r="N100" s="16">
        <f>IF(OR(K100="",F100=""),"",IF(I100="Sì",0,ROUND((M100+N(H100)*(1-Regole!$B$7))*L100*Regole!$B$4,2)))</f>
        <v/>
      </c>
      <c r="O100" s="16">
        <f>IF(N100="","",IF(I100="Sì",0,N(J100)-N100))</f>
        <v/>
      </c>
      <c r="P100" s="15">
        <f>IF(OR(K100="",F100=""),"",IF(I100="Sì",0,M100*L100))</f>
        <v/>
      </c>
      <c r="Q100" s="15">
        <f>IF(OR(K100="",F100=""),"",IF(I100="Sì",0,N(H100)*L100))</f>
        <v/>
      </c>
      <c r="R100" s="15">
        <f>IF(OR(K100="",F100=""),"",IF(I100="Sì",0,F100*K100-P100-Q100))</f>
        <v/>
      </c>
      <c r="S100" s="17">
        <f>IF(D100="","",DATE(YEAR(D100),MONTH(D100),1))</f>
        <v/>
      </c>
    </row>
    <row r="101">
      <c r="A101" s="8" t="n"/>
      <c r="B101" s="8" t="n"/>
      <c r="C101" s="8" t="n"/>
      <c r="D101" s="14" t="n"/>
      <c r="E101" s="14" t="n"/>
      <c r="F101" s="12" t="n"/>
      <c r="G101" s="12" t="n"/>
      <c r="H101" s="12" t="n"/>
      <c r="I101" s="8" t="n"/>
      <c r="J101" s="11" t="n"/>
      <c r="K101" s="15">
        <f>IF(OR(D101="",E101=""),"",MAX(E101-D101,0))</f>
        <v/>
      </c>
      <c r="L101" s="15">
        <f>IF(K101="","",IF(Regole!$B$5&gt;0,MIN(K101,Regole!$B$5),K101))</f>
        <v/>
      </c>
      <c r="M101" s="15">
        <f>IF(F101="","",MAX(F101-N(G101)-N(H101),0))</f>
        <v/>
      </c>
      <c r="N101" s="16">
        <f>IF(OR(K101="",F101=""),"",IF(I101="Sì",0,ROUND((M101+N(H101)*(1-Regole!$B$7))*L101*Regole!$B$4,2)))</f>
        <v/>
      </c>
      <c r="O101" s="16">
        <f>IF(N101="","",IF(I101="Sì",0,N(J101)-N101))</f>
        <v/>
      </c>
      <c r="P101" s="15">
        <f>IF(OR(K101="",F101=""),"",IF(I101="Sì",0,M101*L101))</f>
        <v/>
      </c>
      <c r="Q101" s="15">
        <f>IF(OR(K101="",F101=""),"",IF(I101="Sì",0,N(H101)*L101))</f>
        <v/>
      </c>
      <c r="R101" s="15">
        <f>IF(OR(K101="",F101=""),"",IF(I101="Sì",0,F101*K101-P101-Q101))</f>
        <v/>
      </c>
      <c r="S101" s="17">
        <f>IF(D101="","",DATE(YEAR(D101),MONTH(D101),1))</f>
        <v/>
      </c>
    </row>
    <row r="102">
      <c r="A102" s="8" t="n"/>
      <c r="B102" s="8" t="n"/>
      <c r="C102" s="8" t="n"/>
      <c r="D102" s="14" t="n"/>
      <c r="E102" s="14" t="n"/>
      <c r="F102" s="12" t="n"/>
      <c r="G102" s="12" t="n"/>
      <c r="H102" s="12" t="n"/>
      <c r="I102" s="8" t="n"/>
      <c r="J102" s="11" t="n"/>
      <c r="K102" s="15">
        <f>IF(OR(D102="",E102=""),"",MAX(E102-D102,0))</f>
        <v/>
      </c>
      <c r="L102" s="15">
        <f>IF(K102="","",IF(Regole!$B$5&gt;0,MIN(K102,Regole!$B$5),K102))</f>
        <v/>
      </c>
      <c r="M102" s="15">
        <f>IF(F102="","",MAX(F102-N(G102)-N(H102),0))</f>
        <v/>
      </c>
      <c r="N102" s="16">
        <f>IF(OR(K102="",F102=""),"",IF(I102="Sì",0,ROUND((M102+N(H102)*(1-Regole!$B$7))*L102*Regole!$B$4,2)))</f>
        <v/>
      </c>
      <c r="O102" s="16">
        <f>IF(N102="","",IF(I102="Sì",0,N(J102)-N102))</f>
        <v/>
      </c>
      <c r="P102" s="15">
        <f>IF(OR(K102="",F102=""),"",IF(I102="Sì",0,M102*L102))</f>
        <v/>
      </c>
      <c r="Q102" s="15">
        <f>IF(OR(K102="",F102=""),"",IF(I102="Sì",0,N(H102)*L102))</f>
        <v/>
      </c>
      <c r="R102" s="15">
        <f>IF(OR(K102="",F102=""),"",IF(I102="Sì",0,F102*K102-P102-Q102))</f>
        <v/>
      </c>
      <c r="S102" s="17">
        <f>IF(D102="","",DATE(YEAR(D102),MONTH(D102),1))</f>
        <v/>
      </c>
    </row>
    <row r="103">
      <c r="A103" s="8" t="n"/>
      <c r="B103" s="8" t="n"/>
      <c r="C103" s="8" t="n"/>
      <c r="D103" s="14" t="n"/>
      <c r="E103" s="14" t="n"/>
      <c r="F103" s="12" t="n"/>
      <c r="G103" s="12" t="n"/>
      <c r="H103" s="12" t="n"/>
      <c r="I103" s="8" t="n"/>
      <c r="J103" s="11" t="n"/>
      <c r="K103" s="15">
        <f>IF(OR(D103="",E103=""),"",MAX(E103-D103,0))</f>
        <v/>
      </c>
      <c r="L103" s="15">
        <f>IF(K103="","",IF(Regole!$B$5&gt;0,MIN(K103,Regole!$B$5),K103))</f>
        <v/>
      </c>
      <c r="M103" s="15">
        <f>IF(F103="","",MAX(F103-N(G103)-N(H103),0))</f>
        <v/>
      </c>
      <c r="N103" s="16">
        <f>IF(OR(K103="",F103=""),"",IF(I103="Sì",0,ROUND((M103+N(H103)*(1-Regole!$B$7))*L103*Regole!$B$4,2)))</f>
        <v/>
      </c>
      <c r="O103" s="16">
        <f>IF(N103="","",IF(I103="Sì",0,N(J103)-N103))</f>
        <v/>
      </c>
      <c r="P103" s="15">
        <f>IF(OR(K103="",F103=""),"",IF(I103="Sì",0,M103*L103))</f>
        <v/>
      </c>
      <c r="Q103" s="15">
        <f>IF(OR(K103="",F103=""),"",IF(I103="Sì",0,N(H103)*L103))</f>
        <v/>
      </c>
      <c r="R103" s="15">
        <f>IF(OR(K103="",F103=""),"",IF(I103="Sì",0,F103*K103-P103-Q103))</f>
        <v/>
      </c>
      <c r="S103" s="17">
        <f>IF(D103="","",DATE(YEAR(D103),MONTH(D103),1))</f>
        <v/>
      </c>
    </row>
    <row r="104">
      <c r="A104" s="8" t="n"/>
      <c r="B104" s="8" t="n"/>
      <c r="C104" s="8" t="n"/>
      <c r="D104" s="14" t="n"/>
      <c r="E104" s="14" t="n"/>
      <c r="F104" s="12" t="n"/>
      <c r="G104" s="12" t="n"/>
      <c r="H104" s="12" t="n"/>
      <c r="I104" s="8" t="n"/>
      <c r="J104" s="11" t="n"/>
      <c r="K104" s="15">
        <f>IF(OR(D104="",E104=""),"",MAX(E104-D104,0))</f>
        <v/>
      </c>
      <c r="L104" s="15">
        <f>IF(K104="","",IF(Regole!$B$5&gt;0,MIN(K104,Regole!$B$5),K104))</f>
        <v/>
      </c>
      <c r="M104" s="15">
        <f>IF(F104="","",MAX(F104-N(G104)-N(H104),0))</f>
        <v/>
      </c>
      <c r="N104" s="16">
        <f>IF(OR(K104="",F104=""),"",IF(I104="Sì",0,ROUND((M104+N(H104)*(1-Regole!$B$7))*L104*Regole!$B$4,2)))</f>
        <v/>
      </c>
      <c r="O104" s="16">
        <f>IF(N104="","",IF(I104="Sì",0,N(J104)-N104))</f>
        <v/>
      </c>
      <c r="P104" s="15">
        <f>IF(OR(K104="",F104=""),"",IF(I104="Sì",0,M104*L104))</f>
        <v/>
      </c>
      <c r="Q104" s="15">
        <f>IF(OR(K104="",F104=""),"",IF(I104="Sì",0,N(H104)*L104))</f>
        <v/>
      </c>
      <c r="R104" s="15">
        <f>IF(OR(K104="",F104=""),"",IF(I104="Sì",0,F104*K104-P104-Q104))</f>
        <v/>
      </c>
      <c r="S104" s="17">
        <f>IF(D104="","",DATE(YEAR(D104),MONTH(D104),1))</f>
        <v/>
      </c>
    </row>
    <row r="105">
      <c r="A105" s="8" t="n"/>
      <c r="B105" s="8" t="n"/>
      <c r="C105" s="8" t="n"/>
      <c r="D105" s="14" t="n"/>
      <c r="E105" s="14" t="n"/>
      <c r="F105" s="12" t="n"/>
      <c r="G105" s="12" t="n"/>
      <c r="H105" s="12" t="n"/>
      <c r="I105" s="8" t="n"/>
      <c r="J105" s="11" t="n"/>
      <c r="K105" s="15">
        <f>IF(OR(D105="",E105=""),"",MAX(E105-D105,0))</f>
        <v/>
      </c>
      <c r="L105" s="15">
        <f>IF(K105="","",IF(Regole!$B$5&gt;0,MIN(K105,Regole!$B$5),K105))</f>
        <v/>
      </c>
      <c r="M105" s="15">
        <f>IF(F105="","",MAX(F105-N(G105)-N(H105),0))</f>
        <v/>
      </c>
      <c r="N105" s="16">
        <f>IF(OR(K105="",F105=""),"",IF(I105="Sì",0,ROUND((M105+N(H105)*(1-Regole!$B$7))*L105*Regole!$B$4,2)))</f>
        <v/>
      </c>
      <c r="O105" s="16">
        <f>IF(N105="","",IF(I105="Sì",0,N(J105)-N105))</f>
        <v/>
      </c>
      <c r="P105" s="15">
        <f>IF(OR(K105="",F105=""),"",IF(I105="Sì",0,M105*L105))</f>
        <v/>
      </c>
      <c r="Q105" s="15">
        <f>IF(OR(K105="",F105=""),"",IF(I105="Sì",0,N(H105)*L105))</f>
        <v/>
      </c>
      <c r="R105" s="15">
        <f>IF(OR(K105="",F105=""),"",IF(I105="Sì",0,F105*K105-P105-Q105))</f>
        <v/>
      </c>
      <c r="S105" s="17">
        <f>IF(D105="","",DATE(YEAR(D105),MONTH(D105),1))</f>
        <v/>
      </c>
    </row>
    <row r="106">
      <c r="A106" s="8" t="n"/>
      <c r="B106" s="8" t="n"/>
      <c r="C106" s="8" t="n"/>
      <c r="D106" s="14" t="n"/>
      <c r="E106" s="14" t="n"/>
      <c r="F106" s="12" t="n"/>
      <c r="G106" s="12" t="n"/>
      <c r="H106" s="12" t="n"/>
      <c r="I106" s="8" t="n"/>
      <c r="J106" s="11" t="n"/>
      <c r="K106" s="15">
        <f>IF(OR(D106="",E106=""),"",MAX(E106-D106,0))</f>
        <v/>
      </c>
      <c r="L106" s="15">
        <f>IF(K106="","",IF(Regole!$B$5&gt;0,MIN(K106,Regole!$B$5),K106))</f>
        <v/>
      </c>
      <c r="M106" s="15">
        <f>IF(F106="","",MAX(F106-N(G106)-N(H106),0))</f>
        <v/>
      </c>
      <c r="N106" s="16">
        <f>IF(OR(K106="",F106=""),"",IF(I106="Sì",0,ROUND((M106+N(H106)*(1-Regole!$B$7))*L106*Regole!$B$4,2)))</f>
        <v/>
      </c>
      <c r="O106" s="16">
        <f>IF(N106="","",IF(I106="Sì",0,N(J106)-N106))</f>
        <v/>
      </c>
      <c r="P106" s="15">
        <f>IF(OR(K106="",F106=""),"",IF(I106="Sì",0,M106*L106))</f>
        <v/>
      </c>
      <c r="Q106" s="15">
        <f>IF(OR(K106="",F106=""),"",IF(I106="Sì",0,N(H106)*L106))</f>
        <v/>
      </c>
      <c r="R106" s="15">
        <f>IF(OR(K106="",F106=""),"",IF(I106="Sì",0,F106*K106-P106-Q106))</f>
        <v/>
      </c>
      <c r="S106" s="17">
        <f>IF(D106="","",DATE(YEAR(D106),MONTH(D106),1))</f>
        <v/>
      </c>
    </row>
    <row r="107">
      <c r="A107" s="8" t="n"/>
      <c r="B107" s="8" t="n"/>
      <c r="C107" s="8" t="n"/>
      <c r="D107" s="14" t="n"/>
      <c r="E107" s="14" t="n"/>
      <c r="F107" s="12" t="n"/>
      <c r="G107" s="12" t="n"/>
      <c r="H107" s="12" t="n"/>
      <c r="I107" s="8" t="n"/>
      <c r="J107" s="11" t="n"/>
      <c r="K107" s="15">
        <f>IF(OR(D107="",E107=""),"",MAX(E107-D107,0))</f>
        <v/>
      </c>
      <c r="L107" s="15">
        <f>IF(K107="","",IF(Regole!$B$5&gt;0,MIN(K107,Regole!$B$5),K107))</f>
        <v/>
      </c>
      <c r="M107" s="15">
        <f>IF(F107="","",MAX(F107-N(G107)-N(H107),0))</f>
        <v/>
      </c>
      <c r="N107" s="16">
        <f>IF(OR(K107="",F107=""),"",IF(I107="Sì",0,ROUND((M107+N(H107)*(1-Regole!$B$7))*L107*Regole!$B$4,2)))</f>
        <v/>
      </c>
      <c r="O107" s="16">
        <f>IF(N107="","",IF(I107="Sì",0,N(J107)-N107))</f>
        <v/>
      </c>
      <c r="P107" s="15">
        <f>IF(OR(K107="",F107=""),"",IF(I107="Sì",0,M107*L107))</f>
        <v/>
      </c>
      <c r="Q107" s="15">
        <f>IF(OR(K107="",F107=""),"",IF(I107="Sì",0,N(H107)*L107))</f>
        <v/>
      </c>
      <c r="R107" s="15">
        <f>IF(OR(K107="",F107=""),"",IF(I107="Sì",0,F107*K107-P107-Q107))</f>
        <v/>
      </c>
      <c r="S107" s="17">
        <f>IF(D107="","",DATE(YEAR(D107),MONTH(D107),1))</f>
        <v/>
      </c>
    </row>
    <row r="108">
      <c r="A108" s="8" t="n"/>
      <c r="B108" s="8" t="n"/>
      <c r="C108" s="8" t="n"/>
      <c r="D108" s="14" t="n"/>
      <c r="E108" s="14" t="n"/>
      <c r="F108" s="12" t="n"/>
      <c r="G108" s="12" t="n"/>
      <c r="H108" s="12" t="n"/>
      <c r="I108" s="8" t="n"/>
      <c r="J108" s="11" t="n"/>
      <c r="K108" s="15">
        <f>IF(OR(D108="",E108=""),"",MAX(E108-D108,0))</f>
        <v/>
      </c>
      <c r="L108" s="15">
        <f>IF(K108="","",IF(Regole!$B$5&gt;0,MIN(K108,Regole!$B$5),K108))</f>
        <v/>
      </c>
      <c r="M108" s="15">
        <f>IF(F108="","",MAX(F108-N(G108)-N(H108),0))</f>
        <v/>
      </c>
      <c r="N108" s="16">
        <f>IF(OR(K108="",F108=""),"",IF(I108="Sì",0,ROUND((M108+N(H108)*(1-Regole!$B$7))*L108*Regole!$B$4,2)))</f>
        <v/>
      </c>
      <c r="O108" s="16">
        <f>IF(N108="","",IF(I108="Sì",0,N(J108)-N108))</f>
        <v/>
      </c>
      <c r="P108" s="15">
        <f>IF(OR(K108="",F108=""),"",IF(I108="Sì",0,M108*L108))</f>
        <v/>
      </c>
      <c r="Q108" s="15">
        <f>IF(OR(K108="",F108=""),"",IF(I108="Sì",0,N(H108)*L108))</f>
        <v/>
      </c>
      <c r="R108" s="15">
        <f>IF(OR(K108="",F108=""),"",IF(I108="Sì",0,F108*K108-P108-Q108))</f>
        <v/>
      </c>
      <c r="S108" s="17">
        <f>IF(D108="","",DATE(YEAR(D108),MONTH(D108),1))</f>
        <v/>
      </c>
    </row>
    <row r="109">
      <c r="A109" s="8" t="n"/>
      <c r="B109" s="8" t="n"/>
      <c r="C109" s="8" t="n"/>
      <c r="D109" s="14" t="n"/>
      <c r="E109" s="14" t="n"/>
      <c r="F109" s="12" t="n"/>
      <c r="G109" s="12" t="n"/>
      <c r="H109" s="12" t="n"/>
      <c r="I109" s="8" t="n"/>
      <c r="J109" s="11" t="n"/>
      <c r="K109" s="15">
        <f>IF(OR(D109="",E109=""),"",MAX(E109-D109,0))</f>
        <v/>
      </c>
      <c r="L109" s="15">
        <f>IF(K109="","",IF(Regole!$B$5&gt;0,MIN(K109,Regole!$B$5),K109))</f>
        <v/>
      </c>
      <c r="M109" s="15">
        <f>IF(F109="","",MAX(F109-N(G109)-N(H109),0))</f>
        <v/>
      </c>
      <c r="N109" s="16">
        <f>IF(OR(K109="",F109=""),"",IF(I109="Sì",0,ROUND((M109+N(H109)*(1-Regole!$B$7))*L109*Regole!$B$4,2)))</f>
        <v/>
      </c>
      <c r="O109" s="16">
        <f>IF(N109="","",IF(I109="Sì",0,N(J109)-N109))</f>
        <v/>
      </c>
      <c r="P109" s="15">
        <f>IF(OR(K109="",F109=""),"",IF(I109="Sì",0,M109*L109))</f>
        <v/>
      </c>
      <c r="Q109" s="15">
        <f>IF(OR(K109="",F109=""),"",IF(I109="Sì",0,N(H109)*L109))</f>
        <v/>
      </c>
      <c r="R109" s="15">
        <f>IF(OR(K109="",F109=""),"",IF(I109="Sì",0,F109*K109-P109-Q109))</f>
        <v/>
      </c>
      <c r="S109" s="17">
        <f>IF(D109="","",DATE(YEAR(D109),MONTH(D109),1))</f>
        <v/>
      </c>
    </row>
    <row r="110">
      <c r="A110" s="8" t="n"/>
      <c r="B110" s="8" t="n"/>
      <c r="C110" s="8" t="n"/>
      <c r="D110" s="14" t="n"/>
      <c r="E110" s="14" t="n"/>
      <c r="F110" s="12" t="n"/>
      <c r="G110" s="12" t="n"/>
      <c r="H110" s="12" t="n"/>
      <c r="I110" s="8" t="n"/>
      <c r="J110" s="11" t="n"/>
      <c r="K110" s="15">
        <f>IF(OR(D110="",E110=""),"",MAX(E110-D110,0))</f>
        <v/>
      </c>
      <c r="L110" s="15">
        <f>IF(K110="","",IF(Regole!$B$5&gt;0,MIN(K110,Regole!$B$5),K110))</f>
        <v/>
      </c>
      <c r="M110" s="15">
        <f>IF(F110="","",MAX(F110-N(G110)-N(H110),0))</f>
        <v/>
      </c>
      <c r="N110" s="16">
        <f>IF(OR(K110="",F110=""),"",IF(I110="Sì",0,ROUND((M110+N(H110)*(1-Regole!$B$7))*L110*Regole!$B$4,2)))</f>
        <v/>
      </c>
      <c r="O110" s="16">
        <f>IF(N110="","",IF(I110="Sì",0,N(J110)-N110))</f>
        <v/>
      </c>
      <c r="P110" s="15">
        <f>IF(OR(K110="",F110=""),"",IF(I110="Sì",0,M110*L110))</f>
        <v/>
      </c>
      <c r="Q110" s="15">
        <f>IF(OR(K110="",F110=""),"",IF(I110="Sì",0,N(H110)*L110))</f>
        <v/>
      </c>
      <c r="R110" s="15">
        <f>IF(OR(K110="",F110=""),"",IF(I110="Sì",0,F110*K110-P110-Q110))</f>
        <v/>
      </c>
      <c r="S110" s="17">
        <f>IF(D110="","",DATE(YEAR(D110),MONTH(D110),1))</f>
        <v/>
      </c>
    </row>
    <row r="111">
      <c r="A111" s="8" t="n"/>
      <c r="B111" s="8" t="n"/>
      <c r="C111" s="8" t="n"/>
      <c r="D111" s="14" t="n"/>
      <c r="E111" s="14" t="n"/>
      <c r="F111" s="12" t="n"/>
      <c r="G111" s="12" t="n"/>
      <c r="H111" s="12" t="n"/>
      <c r="I111" s="8" t="n"/>
      <c r="J111" s="11" t="n"/>
      <c r="K111" s="15">
        <f>IF(OR(D111="",E111=""),"",MAX(E111-D111,0))</f>
        <v/>
      </c>
      <c r="L111" s="15">
        <f>IF(K111="","",IF(Regole!$B$5&gt;0,MIN(K111,Regole!$B$5),K111))</f>
        <v/>
      </c>
      <c r="M111" s="15">
        <f>IF(F111="","",MAX(F111-N(G111)-N(H111),0))</f>
        <v/>
      </c>
      <c r="N111" s="16">
        <f>IF(OR(K111="",F111=""),"",IF(I111="Sì",0,ROUND((M111+N(H111)*(1-Regole!$B$7))*L111*Regole!$B$4,2)))</f>
        <v/>
      </c>
      <c r="O111" s="16">
        <f>IF(N111="","",IF(I111="Sì",0,N(J111)-N111))</f>
        <v/>
      </c>
      <c r="P111" s="15">
        <f>IF(OR(K111="",F111=""),"",IF(I111="Sì",0,M111*L111))</f>
        <v/>
      </c>
      <c r="Q111" s="15">
        <f>IF(OR(K111="",F111=""),"",IF(I111="Sì",0,N(H111)*L111))</f>
        <v/>
      </c>
      <c r="R111" s="15">
        <f>IF(OR(K111="",F111=""),"",IF(I111="Sì",0,F111*K111-P111-Q111))</f>
        <v/>
      </c>
      <c r="S111" s="17">
        <f>IF(D111="","",DATE(YEAR(D111),MONTH(D111),1))</f>
        <v/>
      </c>
    </row>
    <row r="112">
      <c r="A112" s="8" t="n"/>
      <c r="B112" s="8" t="n"/>
      <c r="C112" s="8" t="n"/>
      <c r="D112" s="14" t="n"/>
      <c r="E112" s="14" t="n"/>
      <c r="F112" s="12" t="n"/>
      <c r="G112" s="12" t="n"/>
      <c r="H112" s="12" t="n"/>
      <c r="I112" s="8" t="n"/>
      <c r="J112" s="11" t="n"/>
      <c r="K112" s="15">
        <f>IF(OR(D112="",E112=""),"",MAX(E112-D112,0))</f>
        <v/>
      </c>
      <c r="L112" s="15">
        <f>IF(K112="","",IF(Regole!$B$5&gt;0,MIN(K112,Regole!$B$5),K112))</f>
        <v/>
      </c>
      <c r="M112" s="15">
        <f>IF(F112="","",MAX(F112-N(G112)-N(H112),0))</f>
        <v/>
      </c>
      <c r="N112" s="16">
        <f>IF(OR(K112="",F112=""),"",IF(I112="Sì",0,ROUND((M112+N(H112)*(1-Regole!$B$7))*L112*Regole!$B$4,2)))</f>
        <v/>
      </c>
      <c r="O112" s="16">
        <f>IF(N112="","",IF(I112="Sì",0,N(J112)-N112))</f>
        <v/>
      </c>
      <c r="P112" s="15">
        <f>IF(OR(K112="",F112=""),"",IF(I112="Sì",0,M112*L112))</f>
        <v/>
      </c>
      <c r="Q112" s="15">
        <f>IF(OR(K112="",F112=""),"",IF(I112="Sì",0,N(H112)*L112))</f>
        <v/>
      </c>
      <c r="R112" s="15">
        <f>IF(OR(K112="",F112=""),"",IF(I112="Sì",0,F112*K112-P112-Q112))</f>
        <v/>
      </c>
      <c r="S112" s="17">
        <f>IF(D112="","",DATE(YEAR(D112),MONTH(D112),1))</f>
        <v/>
      </c>
    </row>
    <row r="113">
      <c r="A113" s="8" t="n"/>
      <c r="B113" s="8" t="n"/>
      <c r="C113" s="8" t="n"/>
      <c r="D113" s="14" t="n"/>
      <c r="E113" s="14" t="n"/>
      <c r="F113" s="12" t="n"/>
      <c r="G113" s="12" t="n"/>
      <c r="H113" s="12" t="n"/>
      <c r="I113" s="8" t="n"/>
      <c r="J113" s="11" t="n"/>
      <c r="K113" s="15">
        <f>IF(OR(D113="",E113=""),"",MAX(E113-D113,0))</f>
        <v/>
      </c>
      <c r="L113" s="15">
        <f>IF(K113="","",IF(Regole!$B$5&gt;0,MIN(K113,Regole!$B$5),K113))</f>
        <v/>
      </c>
      <c r="M113" s="15">
        <f>IF(F113="","",MAX(F113-N(G113)-N(H113),0))</f>
        <v/>
      </c>
      <c r="N113" s="16">
        <f>IF(OR(K113="",F113=""),"",IF(I113="Sì",0,ROUND((M113+N(H113)*(1-Regole!$B$7))*L113*Regole!$B$4,2)))</f>
        <v/>
      </c>
      <c r="O113" s="16">
        <f>IF(N113="","",IF(I113="Sì",0,N(J113)-N113))</f>
        <v/>
      </c>
      <c r="P113" s="15">
        <f>IF(OR(K113="",F113=""),"",IF(I113="Sì",0,M113*L113))</f>
        <v/>
      </c>
      <c r="Q113" s="15">
        <f>IF(OR(K113="",F113=""),"",IF(I113="Sì",0,N(H113)*L113))</f>
        <v/>
      </c>
      <c r="R113" s="15">
        <f>IF(OR(K113="",F113=""),"",IF(I113="Sì",0,F113*K113-P113-Q113))</f>
        <v/>
      </c>
      <c r="S113" s="17">
        <f>IF(D113="","",DATE(YEAR(D113),MONTH(D113),1))</f>
        <v/>
      </c>
    </row>
    <row r="114">
      <c r="A114" s="8" t="n"/>
      <c r="B114" s="8" t="n"/>
      <c r="C114" s="8" t="n"/>
      <c r="D114" s="14" t="n"/>
      <c r="E114" s="14" t="n"/>
      <c r="F114" s="12" t="n"/>
      <c r="G114" s="12" t="n"/>
      <c r="H114" s="12" t="n"/>
      <c r="I114" s="8" t="n"/>
      <c r="J114" s="11" t="n"/>
      <c r="K114" s="15">
        <f>IF(OR(D114="",E114=""),"",MAX(E114-D114,0))</f>
        <v/>
      </c>
      <c r="L114" s="15">
        <f>IF(K114="","",IF(Regole!$B$5&gt;0,MIN(K114,Regole!$B$5),K114))</f>
        <v/>
      </c>
      <c r="M114" s="15">
        <f>IF(F114="","",MAX(F114-N(G114)-N(H114),0))</f>
        <v/>
      </c>
      <c r="N114" s="16">
        <f>IF(OR(K114="",F114=""),"",IF(I114="Sì",0,ROUND((M114+N(H114)*(1-Regole!$B$7))*L114*Regole!$B$4,2)))</f>
        <v/>
      </c>
      <c r="O114" s="16">
        <f>IF(N114="","",IF(I114="Sì",0,N(J114)-N114))</f>
        <v/>
      </c>
      <c r="P114" s="15">
        <f>IF(OR(K114="",F114=""),"",IF(I114="Sì",0,M114*L114))</f>
        <v/>
      </c>
      <c r="Q114" s="15">
        <f>IF(OR(K114="",F114=""),"",IF(I114="Sì",0,N(H114)*L114))</f>
        <v/>
      </c>
      <c r="R114" s="15">
        <f>IF(OR(K114="",F114=""),"",IF(I114="Sì",0,F114*K114-P114-Q114))</f>
        <v/>
      </c>
      <c r="S114" s="17">
        <f>IF(D114="","",DATE(YEAR(D114),MONTH(D114),1))</f>
        <v/>
      </c>
    </row>
    <row r="115">
      <c r="A115" s="8" t="n"/>
      <c r="B115" s="8" t="n"/>
      <c r="C115" s="8" t="n"/>
      <c r="D115" s="14" t="n"/>
      <c r="E115" s="14" t="n"/>
      <c r="F115" s="12" t="n"/>
      <c r="G115" s="12" t="n"/>
      <c r="H115" s="12" t="n"/>
      <c r="I115" s="8" t="n"/>
      <c r="J115" s="11" t="n"/>
      <c r="K115" s="15">
        <f>IF(OR(D115="",E115=""),"",MAX(E115-D115,0))</f>
        <v/>
      </c>
      <c r="L115" s="15">
        <f>IF(K115="","",IF(Regole!$B$5&gt;0,MIN(K115,Regole!$B$5),K115))</f>
        <v/>
      </c>
      <c r="M115" s="15">
        <f>IF(F115="","",MAX(F115-N(G115)-N(H115),0))</f>
        <v/>
      </c>
      <c r="N115" s="16">
        <f>IF(OR(K115="",F115=""),"",IF(I115="Sì",0,ROUND((M115+N(H115)*(1-Regole!$B$7))*L115*Regole!$B$4,2)))</f>
        <v/>
      </c>
      <c r="O115" s="16">
        <f>IF(N115="","",IF(I115="Sì",0,N(J115)-N115))</f>
        <v/>
      </c>
      <c r="P115" s="15">
        <f>IF(OR(K115="",F115=""),"",IF(I115="Sì",0,M115*L115))</f>
        <v/>
      </c>
      <c r="Q115" s="15">
        <f>IF(OR(K115="",F115=""),"",IF(I115="Sì",0,N(H115)*L115))</f>
        <v/>
      </c>
      <c r="R115" s="15">
        <f>IF(OR(K115="",F115=""),"",IF(I115="Sì",0,F115*K115-P115-Q115))</f>
        <v/>
      </c>
      <c r="S115" s="17">
        <f>IF(D115="","",DATE(YEAR(D115),MONTH(D115),1))</f>
        <v/>
      </c>
    </row>
    <row r="116">
      <c r="A116" s="8" t="n"/>
      <c r="B116" s="8" t="n"/>
      <c r="C116" s="8" t="n"/>
      <c r="D116" s="14" t="n"/>
      <c r="E116" s="14" t="n"/>
      <c r="F116" s="12" t="n"/>
      <c r="G116" s="12" t="n"/>
      <c r="H116" s="12" t="n"/>
      <c r="I116" s="8" t="n"/>
      <c r="J116" s="11" t="n"/>
      <c r="K116" s="15">
        <f>IF(OR(D116="",E116=""),"",MAX(E116-D116,0))</f>
        <v/>
      </c>
      <c r="L116" s="15">
        <f>IF(K116="","",IF(Regole!$B$5&gt;0,MIN(K116,Regole!$B$5),K116))</f>
        <v/>
      </c>
      <c r="M116" s="15">
        <f>IF(F116="","",MAX(F116-N(G116)-N(H116),0))</f>
        <v/>
      </c>
      <c r="N116" s="16">
        <f>IF(OR(K116="",F116=""),"",IF(I116="Sì",0,ROUND((M116+N(H116)*(1-Regole!$B$7))*L116*Regole!$B$4,2)))</f>
        <v/>
      </c>
      <c r="O116" s="16">
        <f>IF(N116="","",IF(I116="Sì",0,N(J116)-N116))</f>
        <v/>
      </c>
      <c r="P116" s="15">
        <f>IF(OR(K116="",F116=""),"",IF(I116="Sì",0,M116*L116))</f>
        <v/>
      </c>
      <c r="Q116" s="15">
        <f>IF(OR(K116="",F116=""),"",IF(I116="Sì",0,N(H116)*L116))</f>
        <v/>
      </c>
      <c r="R116" s="15">
        <f>IF(OR(K116="",F116=""),"",IF(I116="Sì",0,F116*K116-P116-Q116))</f>
        <v/>
      </c>
      <c r="S116" s="17">
        <f>IF(D116="","",DATE(YEAR(D116),MONTH(D116),1))</f>
        <v/>
      </c>
    </row>
    <row r="117">
      <c r="A117" s="8" t="n"/>
      <c r="B117" s="8" t="n"/>
      <c r="C117" s="8" t="n"/>
      <c r="D117" s="14" t="n"/>
      <c r="E117" s="14" t="n"/>
      <c r="F117" s="12" t="n"/>
      <c r="G117" s="12" t="n"/>
      <c r="H117" s="12" t="n"/>
      <c r="I117" s="8" t="n"/>
      <c r="J117" s="11" t="n"/>
      <c r="K117" s="15">
        <f>IF(OR(D117="",E117=""),"",MAX(E117-D117,0))</f>
        <v/>
      </c>
      <c r="L117" s="15">
        <f>IF(K117="","",IF(Regole!$B$5&gt;0,MIN(K117,Regole!$B$5),K117))</f>
        <v/>
      </c>
      <c r="M117" s="15">
        <f>IF(F117="","",MAX(F117-N(G117)-N(H117),0))</f>
        <v/>
      </c>
      <c r="N117" s="16">
        <f>IF(OR(K117="",F117=""),"",IF(I117="Sì",0,ROUND((M117+N(H117)*(1-Regole!$B$7))*L117*Regole!$B$4,2)))</f>
        <v/>
      </c>
      <c r="O117" s="16">
        <f>IF(N117="","",IF(I117="Sì",0,N(J117)-N117))</f>
        <v/>
      </c>
      <c r="P117" s="15">
        <f>IF(OR(K117="",F117=""),"",IF(I117="Sì",0,M117*L117))</f>
        <v/>
      </c>
      <c r="Q117" s="15">
        <f>IF(OR(K117="",F117=""),"",IF(I117="Sì",0,N(H117)*L117))</f>
        <v/>
      </c>
      <c r="R117" s="15">
        <f>IF(OR(K117="",F117=""),"",IF(I117="Sì",0,F117*K117-P117-Q117))</f>
        <v/>
      </c>
      <c r="S117" s="17">
        <f>IF(D117="","",DATE(YEAR(D117),MONTH(D117),1))</f>
        <v/>
      </c>
    </row>
    <row r="118">
      <c r="A118" s="8" t="n"/>
      <c r="B118" s="8" t="n"/>
      <c r="C118" s="8" t="n"/>
      <c r="D118" s="14" t="n"/>
      <c r="E118" s="14" t="n"/>
      <c r="F118" s="12" t="n"/>
      <c r="G118" s="12" t="n"/>
      <c r="H118" s="12" t="n"/>
      <c r="I118" s="8" t="n"/>
      <c r="J118" s="11" t="n"/>
      <c r="K118" s="15">
        <f>IF(OR(D118="",E118=""),"",MAX(E118-D118,0))</f>
        <v/>
      </c>
      <c r="L118" s="15">
        <f>IF(K118="","",IF(Regole!$B$5&gt;0,MIN(K118,Regole!$B$5),K118))</f>
        <v/>
      </c>
      <c r="M118" s="15">
        <f>IF(F118="","",MAX(F118-N(G118)-N(H118),0))</f>
        <v/>
      </c>
      <c r="N118" s="16">
        <f>IF(OR(K118="",F118=""),"",IF(I118="Sì",0,ROUND((M118+N(H118)*(1-Regole!$B$7))*L118*Regole!$B$4,2)))</f>
        <v/>
      </c>
      <c r="O118" s="16">
        <f>IF(N118="","",IF(I118="Sì",0,N(J118)-N118))</f>
        <v/>
      </c>
      <c r="P118" s="15">
        <f>IF(OR(K118="",F118=""),"",IF(I118="Sì",0,M118*L118))</f>
        <v/>
      </c>
      <c r="Q118" s="15">
        <f>IF(OR(K118="",F118=""),"",IF(I118="Sì",0,N(H118)*L118))</f>
        <v/>
      </c>
      <c r="R118" s="15">
        <f>IF(OR(K118="",F118=""),"",IF(I118="Sì",0,F118*K118-P118-Q118))</f>
        <v/>
      </c>
      <c r="S118" s="17">
        <f>IF(D118="","",DATE(YEAR(D118),MONTH(D118),1))</f>
        <v/>
      </c>
    </row>
    <row r="119">
      <c r="A119" s="8" t="n"/>
      <c r="B119" s="8" t="n"/>
      <c r="C119" s="8" t="n"/>
      <c r="D119" s="14" t="n"/>
      <c r="E119" s="14" t="n"/>
      <c r="F119" s="12" t="n"/>
      <c r="G119" s="12" t="n"/>
      <c r="H119" s="12" t="n"/>
      <c r="I119" s="8" t="n"/>
      <c r="J119" s="11" t="n"/>
      <c r="K119" s="15">
        <f>IF(OR(D119="",E119=""),"",MAX(E119-D119,0))</f>
        <v/>
      </c>
      <c r="L119" s="15">
        <f>IF(K119="","",IF(Regole!$B$5&gt;0,MIN(K119,Regole!$B$5),K119))</f>
        <v/>
      </c>
      <c r="M119" s="15">
        <f>IF(F119="","",MAX(F119-N(G119)-N(H119),0))</f>
        <v/>
      </c>
      <c r="N119" s="16">
        <f>IF(OR(K119="",F119=""),"",IF(I119="Sì",0,ROUND((M119+N(H119)*(1-Regole!$B$7))*L119*Regole!$B$4,2)))</f>
        <v/>
      </c>
      <c r="O119" s="16">
        <f>IF(N119="","",IF(I119="Sì",0,N(J119)-N119))</f>
        <v/>
      </c>
      <c r="P119" s="15">
        <f>IF(OR(K119="",F119=""),"",IF(I119="Sì",0,M119*L119))</f>
        <v/>
      </c>
      <c r="Q119" s="15">
        <f>IF(OR(K119="",F119=""),"",IF(I119="Sì",0,N(H119)*L119))</f>
        <v/>
      </c>
      <c r="R119" s="15">
        <f>IF(OR(K119="",F119=""),"",IF(I119="Sì",0,F119*K119-P119-Q119))</f>
        <v/>
      </c>
      <c r="S119" s="17">
        <f>IF(D119="","",DATE(YEAR(D119),MONTH(D119),1))</f>
        <v/>
      </c>
    </row>
    <row r="120">
      <c r="A120" s="8" t="n"/>
      <c r="B120" s="8" t="n"/>
      <c r="C120" s="8" t="n"/>
      <c r="D120" s="14" t="n"/>
      <c r="E120" s="14" t="n"/>
      <c r="F120" s="12" t="n"/>
      <c r="G120" s="12" t="n"/>
      <c r="H120" s="12" t="n"/>
      <c r="I120" s="8" t="n"/>
      <c r="J120" s="11" t="n"/>
      <c r="K120" s="15">
        <f>IF(OR(D120="",E120=""),"",MAX(E120-D120,0))</f>
        <v/>
      </c>
      <c r="L120" s="15">
        <f>IF(K120="","",IF(Regole!$B$5&gt;0,MIN(K120,Regole!$B$5),K120))</f>
        <v/>
      </c>
      <c r="M120" s="15">
        <f>IF(F120="","",MAX(F120-N(G120)-N(H120),0))</f>
        <v/>
      </c>
      <c r="N120" s="16">
        <f>IF(OR(K120="",F120=""),"",IF(I120="Sì",0,ROUND((M120+N(H120)*(1-Regole!$B$7))*L120*Regole!$B$4,2)))</f>
        <v/>
      </c>
      <c r="O120" s="16">
        <f>IF(N120="","",IF(I120="Sì",0,N(J120)-N120))</f>
        <v/>
      </c>
      <c r="P120" s="15">
        <f>IF(OR(K120="",F120=""),"",IF(I120="Sì",0,M120*L120))</f>
        <v/>
      </c>
      <c r="Q120" s="15">
        <f>IF(OR(K120="",F120=""),"",IF(I120="Sì",0,N(H120)*L120))</f>
        <v/>
      </c>
      <c r="R120" s="15">
        <f>IF(OR(K120="",F120=""),"",IF(I120="Sì",0,F120*K120-P120-Q120))</f>
        <v/>
      </c>
      <c r="S120" s="17">
        <f>IF(D120="","",DATE(YEAR(D120),MONTH(D120),1))</f>
        <v/>
      </c>
    </row>
    <row r="121">
      <c r="A121" s="8" t="n"/>
      <c r="B121" s="8" t="n"/>
      <c r="C121" s="8" t="n"/>
      <c r="D121" s="14" t="n"/>
      <c r="E121" s="14" t="n"/>
      <c r="F121" s="12" t="n"/>
      <c r="G121" s="12" t="n"/>
      <c r="H121" s="12" t="n"/>
      <c r="I121" s="8" t="n"/>
      <c r="J121" s="11" t="n"/>
      <c r="K121" s="15">
        <f>IF(OR(D121="",E121=""),"",MAX(E121-D121,0))</f>
        <v/>
      </c>
      <c r="L121" s="15">
        <f>IF(K121="","",IF(Regole!$B$5&gt;0,MIN(K121,Regole!$B$5),K121))</f>
        <v/>
      </c>
      <c r="M121" s="15">
        <f>IF(F121="","",MAX(F121-N(G121)-N(H121),0))</f>
        <v/>
      </c>
      <c r="N121" s="16">
        <f>IF(OR(K121="",F121=""),"",IF(I121="Sì",0,ROUND((M121+N(H121)*(1-Regole!$B$7))*L121*Regole!$B$4,2)))</f>
        <v/>
      </c>
      <c r="O121" s="16">
        <f>IF(N121="","",IF(I121="Sì",0,N(J121)-N121))</f>
        <v/>
      </c>
      <c r="P121" s="15">
        <f>IF(OR(K121="",F121=""),"",IF(I121="Sì",0,M121*L121))</f>
        <v/>
      </c>
      <c r="Q121" s="15">
        <f>IF(OR(K121="",F121=""),"",IF(I121="Sì",0,N(H121)*L121))</f>
        <v/>
      </c>
      <c r="R121" s="15">
        <f>IF(OR(K121="",F121=""),"",IF(I121="Sì",0,F121*K121-P121-Q121))</f>
        <v/>
      </c>
      <c r="S121" s="17">
        <f>IF(D121="","",DATE(YEAR(D121),MONTH(D121),1))</f>
        <v/>
      </c>
    </row>
    <row r="122">
      <c r="A122" s="8" t="n"/>
      <c r="B122" s="8" t="n"/>
      <c r="C122" s="8" t="n"/>
      <c r="D122" s="14" t="n"/>
      <c r="E122" s="14" t="n"/>
      <c r="F122" s="12" t="n"/>
      <c r="G122" s="12" t="n"/>
      <c r="H122" s="12" t="n"/>
      <c r="I122" s="8" t="n"/>
      <c r="J122" s="11" t="n"/>
      <c r="K122" s="15">
        <f>IF(OR(D122="",E122=""),"",MAX(E122-D122,0))</f>
        <v/>
      </c>
      <c r="L122" s="15">
        <f>IF(K122="","",IF(Regole!$B$5&gt;0,MIN(K122,Regole!$B$5),K122))</f>
        <v/>
      </c>
      <c r="M122" s="15">
        <f>IF(F122="","",MAX(F122-N(G122)-N(H122),0))</f>
        <v/>
      </c>
      <c r="N122" s="16">
        <f>IF(OR(K122="",F122=""),"",IF(I122="Sì",0,ROUND((M122+N(H122)*(1-Regole!$B$7))*L122*Regole!$B$4,2)))</f>
        <v/>
      </c>
      <c r="O122" s="16">
        <f>IF(N122="","",IF(I122="Sì",0,N(J122)-N122))</f>
        <v/>
      </c>
      <c r="P122" s="15">
        <f>IF(OR(K122="",F122=""),"",IF(I122="Sì",0,M122*L122))</f>
        <v/>
      </c>
      <c r="Q122" s="15">
        <f>IF(OR(K122="",F122=""),"",IF(I122="Sì",0,N(H122)*L122))</f>
        <v/>
      </c>
      <c r="R122" s="15">
        <f>IF(OR(K122="",F122=""),"",IF(I122="Sì",0,F122*K122-P122-Q122))</f>
        <v/>
      </c>
      <c r="S122" s="17">
        <f>IF(D122="","",DATE(YEAR(D122),MONTH(D122),1))</f>
        <v/>
      </c>
    </row>
    <row r="123">
      <c r="A123" s="8" t="n"/>
      <c r="B123" s="8" t="n"/>
      <c r="C123" s="8" t="n"/>
      <c r="D123" s="14" t="n"/>
      <c r="E123" s="14" t="n"/>
      <c r="F123" s="12" t="n"/>
      <c r="G123" s="12" t="n"/>
      <c r="H123" s="12" t="n"/>
      <c r="I123" s="8" t="n"/>
      <c r="J123" s="11" t="n"/>
      <c r="K123" s="15">
        <f>IF(OR(D123="",E123=""),"",MAX(E123-D123,0))</f>
        <v/>
      </c>
      <c r="L123" s="15">
        <f>IF(K123="","",IF(Regole!$B$5&gt;0,MIN(K123,Regole!$B$5),K123))</f>
        <v/>
      </c>
      <c r="M123" s="15">
        <f>IF(F123="","",MAX(F123-N(G123)-N(H123),0))</f>
        <v/>
      </c>
      <c r="N123" s="16">
        <f>IF(OR(K123="",F123=""),"",IF(I123="Sì",0,ROUND((M123+N(H123)*(1-Regole!$B$7))*L123*Regole!$B$4,2)))</f>
        <v/>
      </c>
      <c r="O123" s="16">
        <f>IF(N123="","",IF(I123="Sì",0,N(J123)-N123))</f>
        <v/>
      </c>
      <c r="P123" s="15">
        <f>IF(OR(K123="",F123=""),"",IF(I123="Sì",0,M123*L123))</f>
        <v/>
      </c>
      <c r="Q123" s="15">
        <f>IF(OR(K123="",F123=""),"",IF(I123="Sì",0,N(H123)*L123))</f>
        <v/>
      </c>
      <c r="R123" s="15">
        <f>IF(OR(K123="",F123=""),"",IF(I123="Sì",0,F123*K123-P123-Q123))</f>
        <v/>
      </c>
      <c r="S123" s="17">
        <f>IF(D123="","",DATE(YEAR(D123),MONTH(D123),1))</f>
        <v/>
      </c>
    </row>
    <row r="124">
      <c r="A124" s="8" t="n"/>
      <c r="B124" s="8" t="n"/>
      <c r="C124" s="8" t="n"/>
      <c r="D124" s="14" t="n"/>
      <c r="E124" s="14" t="n"/>
      <c r="F124" s="12" t="n"/>
      <c r="G124" s="12" t="n"/>
      <c r="H124" s="12" t="n"/>
      <c r="I124" s="8" t="n"/>
      <c r="J124" s="11" t="n"/>
      <c r="K124" s="15">
        <f>IF(OR(D124="",E124=""),"",MAX(E124-D124,0))</f>
        <v/>
      </c>
      <c r="L124" s="15">
        <f>IF(K124="","",IF(Regole!$B$5&gt;0,MIN(K124,Regole!$B$5),K124))</f>
        <v/>
      </c>
      <c r="M124" s="15">
        <f>IF(F124="","",MAX(F124-N(G124)-N(H124),0))</f>
        <v/>
      </c>
      <c r="N124" s="16">
        <f>IF(OR(K124="",F124=""),"",IF(I124="Sì",0,ROUND((M124+N(H124)*(1-Regole!$B$7))*L124*Regole!$B$4,2)))</f>
        <v/>
      </c>
      <c r="O124" s="16">
        <f>IF(N124="","",IF(I124="Sì",0,N(J124)-N124))</f>
        <v/>
      </c>
      <c r="P124" s="15">
        <f>IF(OR(K124="",F124=""),"",IF(I124="Sì",0,M124*L124))</f>
        <v/>
      </c>
      <c r="Q124" s="15">
        <f>IF(OR(K124="",F124=""),"",IF(I124="Sì",0,N(H124)*L124))</f>
        <v/>
      </c>
      <c r="R124" s="15">
        <f>IF(OR(K124="",F124=""),"",IF(I124="Sì",0,F124*K124-P124-Q124))</f>
        <v/>
      </c>
      <c r="S124" s="17">
        <f>IF(D124="","",DATE(YEAR(D124),MONTH(D124),1))</f>
        <v/>
      </c>
    </row>
    <row r="125">
      <c r="A125" s="8" t="n"/>
      <c r="B125" s="8" t="n"/>
      <c r="C125" s="8" t="n"/>
      <c r="D125" s="14" t="n"/>
      <c r="E125" s="14" t="n"/>
      <c r="F125" s="12" t="n"/>
      <c r="G125" s="12" t="n"/>
      <c r="H125" s="12" t="n"/>
      <c r="I125" s="8" t="n"/>
      <c r="J125" s="11" t="n"/>
      <c r="K125" s="15">
        <f>IF(OR(D125="",E125=""),"",MAX(E125-D125,0))</f>
        <v/>
      </c>
      <c r="L125" s="15">
        <f>IF(K125="","",IF(Regole!$B$5&gt;0,MIN(K125,Regole!$B$5),K125))</f>
        <v/>
      </c>
      <c r="M125" s="15">
        <f>IF(F125="","",MAX(F125-N(G125)-N(H125),0))</f>
        <v/>
      </c>
      <c r="N125" s="16">
        <f>IF(OR(K125="",F125=""),"",IF(I125="Sì",0,ROUND((M125+N(H125)*(1-Regole!$B$7))*L125*Regole!$B$4,2)))</f>
        <v/>
      </c>
      <c r="O125" s="16">
        <f>IF(N125="","",IF(I125="Sì",0,N(J125)-N125))</f>
        <v/>
      </c>
      <c r="P125" s="15">
        <f>IF(OR(K125="",F125=""),"",IF(I125="Sì",0,M125*L125))</f>
        <v/>
      </c>
      <c r="Q125" s="15">
        <f>IF(OR(K125="",F125=""),"",IF(I125="Sì",0,N(H125)*L125))</f>
        <v/>
      </c>
      <c r="R125" s="15">
        <f>IF(OR(K125="",F125=""),"",IF(I125="Sì",0,F125*K125-P125-Q125))</f>
        <v/>
      </c>
      <c r="S125" s="17">
        <f>IF(D125="","",DATE(YEAR(D125),MONTH(D125),1))</f>
        <v/>
      </c>
    </row>
    <row r="126">
      <c r="A126" s="8" t="n"/>
      <c r="B126" s="8" t="n"/>
      <c r="C126" s="8" t="n"/>
      <c r="D126" s="14" t="n"/>
      <c r="E126" s="14" t="n"/>
      <c r="F126" s="12" t="n"/>
      <c r="G126" s="12" t="n"/>
      <c r="H126" s="12" t="n"/>
      <c r="I126" s="8" t="n"/>
      <c r="J126" s="11" t="n"/>
      <c r="K126" s="15">
        <f>IF(OR(D126="",E126=""),"",MAX(E126-D126,0))</f>
        <v/>
      </c>
      <c r="L126" s="15">
        <f>IF(K126="","",IF(Regole!$B$5&gt;0,MIN(K126,Regole!$B$5),K126))</f>
        <v/>
      </c>
      <c r="M126" s="15">
        <f>IF(F126="","",MAX(F126-N(G126)-N(H126),0))</f>
        <v/>
      </c>
      <c r="N126" s="16">
        <f>IF(OR(K126="",F126=""),"",IF(I126="Sì",0,ROUND((M126+N(H126)*(1-Regole!$B$7))*L126*Regole!$B$4,2)))</f>
        <v/>
      </c>
      <c r="O126" s="16">
        <f>IF(N126="","",IF(I126="Sì",0,N(J126)-N126))</f>
        <v/>
      </c>
      <c r="P126" s="15">
        <f>IF(OR(K126="",F126=""),"",IF(I126="Sì",0,M126*L126))</f>
        <v/>
      </c>
      <c r="Q126" s="15">
        <f>IF(OR(K126="",F126=""),"",IF(I126="Sì",0,N(H126)*L126))</f>
        <v/>
      </c>
      <c r="R126" s="15">
        <f>IF(OR(K126="",F126=""),"",IF(I126="Sì",0,F126*K126-P126-Q126))</f>
        <v/>
      </c>
      <c r="S126" s="17">
        <f>IF(D126="","",DATE(YEAR(D126),MONTH(D126),1))</f>
        <v/>
      </c>
    </row>
    <row r="127">
      <c r="A127" s="8" t="n"/>
      <c r="B127" s="8" t="n"/>
      <c r="C127" s="8" t="n"/>
      <c r="D127" s="14" t="n"/>
      <c r="E127" s="14" t="n"/>
      <c r="F127" s="12" t="n"/>
      <c r="G127" s="12" t="n"/>
      <c r="H127" s="12" t="n"/>
      <c r="I127" s="8" t="n"/>
      <c r="J127" s="11" t="n"/>
      <c r="K127" s="15">
        <f>IF(OR(D127="",E127=""),"",MAX(E127-D127,0))</f>
        <v/>
      </c>
      <c r="L127" s="15">
        <f>IF(K127="","",IF(Regole!$B$5&gt;0,MIN(K127,Regole!$B$5),K127))</f>
        <v/>
      </c>
      <c r="M127" s="15">
        <f>IF(F127="","",MAX(F127-N(G127)-N(H127),0))</f>
        <v/>
      </c>
      <c r="N127" s="16">
        <f>IF(OR(K127="",F127=""),"",IF(I127="Sì",0,ROUND((M127+N(H127)*(1-Regole!$B$7))*L127*Regole!$B$4,2)))</f>
        <v/>
      </c>
      <c r="O127" s="16">
        <f>IF(N127="","",IF(I127="Sì",0,N(J127)-N127))</f>
        <v/>
      </c>
      <c r="P127" s="15">
        <f>IF(OR(K127="",F127=""),"",IF(I127="Sì",0,M127*L127))</f>
        <v/>
      </c>
      <c r="Q127" s="15">
        <f>IF(OR(K127="",F127=""),"",IF(I127="Sì",0,N(H127)*L127))</f>
        <v/>
      </c>
      <c r="R127" s="15">
        <f>IF(OR(K127="",F127=""),"",IF(I127="Sì",0,F127*K127-P127-Q127))</f>
        <v/>
      </c>
      <c r="S127" s="17">
        <f>IF(D127="","",DATE(YEAR(D127),MONTH(D127),1))</f>
        <v/>
      </c>
    </row>
    <row r="128">
      <c r="A128" s="8" t="n"/>
      <c r="B128" s="8" t="n"/>
      <c r="C128" s="8" t="n"/>
      <c r="D128" s="14" t="n"/>
      <c r="E128" s="14" t="n"/>
      <c r="F128" s="12" t="n"/>
      <c r="G128" s="12" t="n"/>
      <c r="H128" s="12" t="n"/>
      <c r="I128" s="8" t="n"/>
      <c r="J128" s="11" t="n"/>
      <c r="K128" s="15">
        <f>IF(OR(D128="",E128=""),"",MAX(E128-D128,0))</f>
        <v/>
      </c>
      <c r="L128" s="15">
        <f>IF(K128="","",IF(Regole!$B$5&gt;0,MIN(K128,Regole!$B$5),K128))</f>
        <v/>
      </c>
      <c r="M128" s="15">
        <f>IF(F128="","",MAX(F128-N(G128)-N(H128),0))</f>
        <v/>
      </c>
      <c r="N128" s="16">
        <f>IF(OR(K128="",F128=""),"",IF(I128="Sì",0,ROUND((M128+N(H128)*(1-Regole!$B$7))*L128*Regole!$B$4,2)))</f>
        <v/>
      </c>
      <c r="O128" s="16">
        <f>IF(N128="","",IF(I128="Sì",0,N(J128)-N128))</f>
        <v/>
      </c>
      <c r="P128" s="15">
        <f>IF(OR(K128="",F128=""),"",IF(I128="Sì",0,M128*L128))</f>
        <v/>
      </c>
      <c r="Q128" s="15">
        <f>IF(OR(K128="",F128=""),"",IF(I128="Sì",0,N(H128)*L128))</f>
        <v/>
      </c>
      <c r="R128" s="15">
        <f>IF(OR(K128="",F128=""),"",IF(I128="Sì",0,F128*K128-P128-Q128))</f>
        <v/>
      </c>
      <c r="S128" s="17">
        <f>IF(D128="","",DATE(YEAR(D128),MONTH(D128),1))</f>
        <v/>
      </c>
    </row>
    <row r="129">
      <c r="A129" s="8" t="n"/>
      <c r="B129" s="8" t="n"/>
      <c r="C129" s="8" t="n"/>
      <c r="D129" s="14" t="n"/>
      <c r="E129" s="14" t="n"/>
      <c r="F129" s="12" t="n"/>
      <c r="G129" s="12" t="n"/>
      <c r="H129" s="12" t="n"/>
      <c r="I129" s="8" t="n"/>
      <c r="J129" s="11" t="n"/>
      <c r="K129" s="15">
        <f>IF(OR(D129="",E129=""),"",MAX(E129-D129,0))</f>
        <v/>
      </c>
      <c r="L129" s="15">
        <f>IF(K129="","",IF(Regole!$B$5&gt;0,MIN(K129,Regole!$B$5),K129))</f>
        <v/>
      </c>
      <c r="M129" s="15">
        <f>IF(F129="","",MAX(F129-N(G129)-N(H129),0))</f>
        <v/>
      </c>
      <c r="N129" s="16">
        <f>IF(OR(K129="",F129=""),"",IF(I129="Sì",0,ROUND((M129+N(H129)*(1-Regole!$B$7))*L129*Regole!$B$4,2)))</f>
        <v/>
      </c>
      <c r="O129" s="16">
        <f>IF(N129="","",IF(I129="Sì",0,N(J129)-N129))</f>
        <v/>
      </c>
      <c r="P129" s="15">
        <f>IF(OR(K129="",F129=""),"",IF(I129="Sì",0,M129*L129))</f>
        <v/>
      </c>
      <c r="Q129" s="15">
        <f>IF(OR(K129="",F129=""),"",IF(I129="Sì",0,N(H129)*L129))</f>
        <v/>
      </c>
      <c r="R129" s="15">
        <f>IF(OR(K129="",F129=""),"",IF(I129="Sì",0,F129*K129-P129-Q129))</f>
        <v/>
      </c>
      <c r="S129" s="17">
        <f>IF(D129="","",DATE(YEAR(D129),MONTH(D129),1))</f>
        <v/>
      </c>
    </row>
    <row r="130">
      <c r="A130" s="8" t="n"/>
      <c r="B130" s="8" t="n"/>
      <c r="C130" s="8" t="n"/>
      <c r="D130" s="14" t="n"/>
      <c r="E130" s="14" t="n"/>
      <c r="F130" s="12" t="n"/>
      <c r="G130" s="12" t="n"/>
      <c r="H130" s="12" t="n"/>
      <c r="I130" s="8" t="n"/>
      <c r="J130" s="11" t="n"/>
      <c r="K130" s="15">
        <f>IF(OR(D130="",E130=""),"",MAX(E130-D130,0))</f>
        <v/>
      </c>
      <c r="L130" s="15">
        <f>IF(K130="","",IF(Regole!$B$5&gt;0,MIN(K130,Regole!$B$5),K130))</f>
        <v/>
      </c>
      <c r="M130" s="15">
        <f>IF(F130="","",MAX(F130-N(G130)-N(H130),0))</f>
        <v/>
      </c>
      <c r="N130" s="16">
        <f>IF(OR(K130="",F130=""),"",IF(I130="Sì",0,ROUND((M130+N(H130)*(1-Regole!$B$7))*L130*Regole!$B$4,2)))</f>
        <v/>
      </c>
      <c r="O130" s="16">
        <f>IF(N130="","",IF(I130="Sì",0,N(J130)-N130))</f>
        <v/>
      </c>
      <c r="P130" s="15">
        <f>IF(OR(K130="",F130=""),"",IF(I130="Sì",0,M130*L130))</f>
        <v/>
      </c>
      <c r="Q130" s="15">
        <f>IF(OR(K130="",F130=""),"",IF(I130="Sì",0,N(H130)*L130))</f>
        <v/>
      </c>
      <c r="R130" s="15">
        <f>IF(OR(K130="",F130=""),"",IF(I130="Sì",0,F130*K130-P130-Q130))</f>
        <v/>
      </c>
      <c r="S130" s="17">
        <f>IF(D130="","",DATE(YEAR(D130),MONTH(D130),1))</f>
        <v/>
      </c>
    </row>
    <row r="131">
      <c r="A131" s="8" t="n"/>
      <c r="B131" s="8" t="n"/>
      <c r="C131" s="8" t="n"/>
      <c r="D131" s="14" t="n"/>
      <c r="E131" s="14" t="n"/>
      <c r="F131" s="12" t="n"/>
      <c r="G131" s="12" t="n"/>
      <c r="H131" s="12" t="n"/>
      <c r="I131" s="8" t="n"/>
      <c r="J131" s="11" t="n"/>
      <c r="K131" s="15">
        <f>IF(OR(D131="",E131=""),"",MAX(E131-D131,0))</f>
        <v/>
      </c>
      <c r="L131" s="15">
        <f>IF(K131="","",IF(Regole!$B$5&gt;0,MIN(K131,Regole!$B$5),K131))</f>
        <v/>
      </c>
      <c r="M131" s="15">
        <f>IF(F131="","",MAX(F131-N(G131)-N(H131),0))</f>
        <v/>
      </c>
      <c r="N131" s="16">
        <f>IF(OR(K131="",F131=""),"",IF(I131="Sì",0,ROUND((M131+N(H131)*(1-Regole!$B$7))*L131*Regole!$B$4,2)))</f>
        <v/>
      </c>
      <c r="O131" s="16">
        <f>IF(N131="","",IF(I131="Sì",0,N(J131)-N131))</f>
        <v/>
      </c>
      <c r="P131" s="15">
        <f>IF(OR(K131="",F131=""),"",IF(I131="Sì",0,M131*L131))</f>
        <v/>
      </c>
      <c r="Q131" s="15">
        <f>IF(OR(K131="",F131=""),"",IF(I131="Sì",0,N(H131)*L131))</f>
        <v/>
      </c>
      <c r="R131" s="15">
        <f>IF(OR(K131="",F131=""),"",IF(I131="Sì",0,F131*K131-P131-Q131))</f>
        <v/>
      </c>
      <c r="S131" s="17">
        <f>IF(D131="","",DATE(YEAR(D131),MONTH(D131),1))</f>
        <v/>
      </c>
    </row>
    <row r="132">
      <c r="A132" s="8" t="n"/>
      <c r="B132" s="8" t="n"/>
      <c r="C132" s="8" t="n"/>
      <c r="D132" s="14" t="n"/>
      <c r="E132" s="14" t="n"/>
      <c r="F132" s="12" t="n"/>
      <c r="G132" s="12" t="n"/>
      <c r="H132" s="12" t="n"/>
      <c r="I132" s="8" t="n"/>
      <c r="J132" s="11" t="n"/>
      <c r="K132" s="15">
        <f>IF(OR(D132="",E132=""),"",MAX(E132-D132,0))</f>
        <v/>
      </c>
      <c r="L132" s="15">
        <f>IF(K132="","",IF(Regole!$B$5&gt;0,MIN(K132,Regole!$B$5),K132))</f>
        <v/>
      </c>
      <c r="M132" s="15">
        <f>IF(F132="","",MAX(F132-N(G132)-N(H132),0))</f>
        <v/>
      </c>
      <c r="N132" s="16">
        <f>IF(OR(K132="",F132=""),"",IF(I132="Sì",0,ROUND((M132+N(H132)*(1-Regole!$B$7))*L132*Regole!$B$4,2)))</f>
        <v/>
      </c>
      <c r="O132" s="16">
        <f>IF(N132="","",IF(I132="Sì",0,N(J132)-N132))</f>
        <v/>
      </c>
      <c r="P132" s="15">
        <f>IF(OR(K132="",F132=""),"",IF(I132="Sì",0,M132*L132))</f>
        <v/>
      </c>
      <c r="Q132" s="15">
        <f>IF(OR(K132="",F132=""),"",IF(I132="Sì",0,N(H132)*L132))</f>
        <v/>
      </c>
      <c r="R132" s="15">
        <f>IF(OR(K132="",F132=""),"",IF(I132="Sì",0,F132*K132-P132-Q132))</f>
        <v/>
      </c>
      <c r="S132" s="17">
        <f>IF(D132="","",DATE(YEAR(D132),MONTH(D132),1))</f>
        <v/>
      </c>
    </row>
    <row r="133">
      <c r="A133" s="8" t="n"/>
      <c r="B133" s="8" t="n"/>
      <c r="C133" s="8" t="n"/>
      <c r="D133" s="14" t="n"/>
      <c r="E133" s="14" t="n"/>
      <c r="F133" s="12" t="n"/>
      <c r="G133" s="12" t="n"/>
      <c r="H133" s="12" t="n"/>
      <c r="I133" s="8" t="n"/>
      <c r="J133" s="11" t="n"/>
      <c r="K133" s="15">
        <f>IF(OR(D133="",E133=""),"",MAX(E133-D133,0))</f>
        <v/>
      </c>
      <c r="L133" s="15">
        <f>IF(K133="","",IF(Regole!$B$5&gt;0,MIN(K133,Regole!$B$5),K133))</f>
        <v/>
      </c>
      <c r="M133" s="15">
        <f>IF(F133="","",MAX(F133-N(G133)-N(H133),0))</f>
        <v/>
      </c>
      <c r="N133" s="16">
        <f>IF(OR(K133="",F133=""),"",IF(I133="Sì",0,ROUND((M133+N(H133)*(1-Regole!$B$7))*L133*Regole!$B$4,2)))</f>
        <v/>
      </c>
      <c r="O133" s="16">
        <f>IF(N133="","",IF(I133="Sì",0,N(J133)-N133))</f>
        <v/>
      </c>
      <c r="P133" s="15">
        <f>IF(OR(K133="",F133=""),"",IF(I133="Sì",0,M133*L133))</f>
        <v/>
      </c>
      <c r="Q133" s="15">
        <f>IF(OR(K133="",F133=""),"",IF(I133="Sì",0,N(H133)*L133))</f>
        <v/>
      </c>
      <c r="R133" s="15">
        <f>IF(OR(K133="",F133=""),"",IF(I133="Sì",0,F133*K133-P133-Q133))</f>
        <v/>
      </c>
      <c r="S133" s="17">
        <f>IF(D133="","",DATE(YEAR(D133),MONTH(D133),1))</f>
        <v/>
      </c>
    </row>
    <row r="134">
      <c r="A134" s="8" t="n"/>
      <c r="B134" s="8" t="n"/>
      <c r="C134" s="8" t="n"/>
      <c r="D134" s="14" t="n"/>
      <c r="E134" s="14" t="n"/>
      <c r="F134" s="12" t="n"/>
      <c r="G134" s="12" t="n"/>
      <c r="H134" s="12" t="n"/>
      <c r="I134" s="8" t="n"/>
      <c r="J134" s="11" t="n"/>
      <c r="K134" s="15">
        <f>IF(OR(D134="",E134=""),"",MAX(E134-D134,0))</f>
        <v/>
      </c>
      <c r="L134" s="15">
        <f>IF(K134="","",IF(Regole!$B$5&gt;0,MIN(K134,Regole!$B$5),K134))</f>
        <v/>
      </c>
      <c r="M134" s="15">
        <f>IF(F134="","",MAX(F134-N(G134)-N(H134),0))</f>
        <v/>
      </c>
      <c r="N134" s="16">
        <f>IF(OR(K134="",F134=""),"",IF(I134="Sì",0,ROUND((M134+N(H134)*(1-Regole!$B$7))*L134*Regole!$B$4,2)))</f>
        <v/>
      </c>
      <c r="O134" s="16">
        <f>IF(N134="","",IF(I134="Sì",0,N(J134)-N134))</f>
        <v/>
      </c>
      <c r="P134" s="15">
        <f>IF(OR(K134="",F134=""),"",IF(I134="Sì",0,M134*L134))</f>
        <v/>
      </c>
      <c r="Q134" s="15">
        <f>IF(OR(K134="",F134=""),"",IF(I134="Sì",0,N(H134)*L134))</f>
        <v/>
      </c>
      <c r="R134" s="15">
        <f>IF(OR(K134="",F134=""),"",IF(I134="Sì",0,F134*K134-P134-Q134))</f>
        <v/>
      </c>
      <c r="S134" s="17">
        <f>IF(D134="","",DATE(YEAR(D134),MONTH(D134),1))</f>
        <v/>
      </c>
    </row>
    <row r="135">
      <c r="A135" s="8" t="n"/>
      <c r="B135" s="8" t="n"/>
      <c r="C135" s="8" t="n"/>
      <c r="D135" s="14" t="n"/>
      <c r="E135" s="14" t="n"/>
      <c r="F135" s="12" t="n"/>
      <c r="G135" s="12" t="n"/>
      <c r="H135" s="12" t="n"/>
      <c r="I135" s="8" t="n"/>
      <c r="J135" s="11" t="n"/>
      <c r="K135" s="15">
        <f>IF(OR(D135="",E135=""),"",MAX(E135-D135,0))</f>
        <v/>
      </c>
      <c r="L135" s="15">
        <f>IF(K135="","",IF(Regole!$B$5&gt;0,MIN(K135,Regole!$B$5),K135))</f>
        <v/>
      </c>
      <c r="M135" s="15">
        <f>IF(F135="","",MAX(F135-N(G135)-N(H135),0))</f>
        <v/>
      </c>
      <c r="N135" s="16">
        <f>IF(OR(K135="",F135=""),"",IF(I135="Sì",0,ROUND((M135+N(H135)*(1-Regole!$B$7))*L135*Regole!$B$4,2)))</f>
        <v/>
      </c>
      <c r="O135" s="16">
        <f>IF(N135="","",IF(I135="Sì",0,N(J135)-N135))</f>
        <v/>
      </c>
      <c r="P135" s="15">
        <f>IF(OR(K135="",F135=""),"",IF(I135="Sì",0,M135*L135))</f>
        <v/>
      </c>
      <c r="Q135" s="15">
        <f>IF(OR(K135="",F135=""),"",IF(I135="Sì",0,N(H135)*L135))</f>
        <v/>
      </c>
      <c r="R135" s="15">
        <f>IF(OR(K135="",F135=""),"",IF(I135="Sì",0,F135*K135-P135-Q135))</f>
        <v/>
      </c>
      <c r="S135" s="17">
        <f>IF(D135="","",DATE(YEAR(D135),MONTH(D135),1))</f>
        <v/>
      </c>
    </row>
    <row r="136">
      <c r="A136" s="8" t="n"/>
      <c r="B136" s="8" t="n"/>
      <c r="C136" s="8" t="n"/>
      <c r="D136" s="14" t="n"/>
      <c r="E136" s="14" t="n"/>
      <c r="F136" s="12" t="n"/>
      <c r="G136" s="12" t="n"/>
      <c r="H136" s="12" t="n"/>
      <c r="I136" s="8" t="n"/>
      <c r="J136" s="11" t="n"/>
      <c r="K136" s="15">
        <f>IF(OR(D136="",E136=""),"",MAX(E136-D136,0))</f>
        <v/>
      </c>
      <c r="L136" s="15">
        <f>IF(K136="","",IF(Regole!$B$5&gt;0,MIN(K136,Regole!$B$5),K136))</f>
        <v/>
      </c>
      <c r="M136" s="15">
        <f>IF(F136="","",MAX(F136-N(G136)-N(H136),0))</f>
        <v/>
      </c>
      <c r="N136" s="16">
        <f>IF(OR(K136="",F136=""),"",IF(I136="Sì",0,ROUND((M136+N(H136)*(1-Regole!$B$7))*L136*Regole!$B$4,2)))</f>
        <v/>
      </c>
      <c r="O136" s="16">
        <f>IF(N136="","",IF(I136="Sì",0,N(J136)-N136))</f>
        <v/>
      </c>
      <c r="P136" s="15">
        <f>IF(OR(K136="",F136=""),"",IF(I136="Sì",0,M136*L136))</f>
        <v/>
      </c>
      <c r="Q136" s="15">
        <f>IF(OR(K136="",F136=""),"",IF(I136="Sì",0,N(H136)*L136))</f>
        <v/>
      </c>
      <c r="R136" s="15">
        <f>IF(OR(K136="",F136=""),"",IF(I136="Sì",0,F136*K136-P136-Q136))</f>
        <v/>
      </c>
      <c r="S136" s="17">
        <f>IF(D136="","",DATE(YEAR(D136),MONTH(D136),1))</f>
        <v/>
      </c>
    </row>
    <row r="137">
      <c r="A137" s="8" t="n"/>
      <c r="B137" s="8" t="n"/>
      <c r="C137" s="8" t="n"/>
      <c r="D137" s="14" t="n"/>
      <c r="E137" s="14" t="n"/>
      <c r="F137" s="12" t="n"/>
      <c r="G137" s="12" t="n"/>
      <c r="H137" s="12" t="n"/>
      <c r="I137" s="8" t="n"/>
      <c r="J137" s="11" t="n"/>
      <c r="K137" s="15">
        <f>IF(OR(D137="",E137=""),"",MAX(E137-D137,0))</f>
        <v/>
      </c>
      <c r="L137" s="15">
        <f>IF(K137="","",IF(Regole!$B$5&gt;0,MIN(K137,Regole!$B$5),K137))</f>
        <v/>
      </c>
      <c r="M137" s="15">
        <f>IF(F137="","",MAX(F137-N(G137)-N(H137),0))</f>
        <v/>
      </c>
      <c r="N137" s="16">
        <f>IF(OR(K137="",F137=""),"",IF(I137="Sì",0,ROUND((M137+N(H137)*(1-Regole!$B$7))*L137*Regole!$B$4,2)))</f>
        <v/>
      </c>
      <c r="O137" s="16">
        <f>IF(N137="","",IF(I137="Sì",0,N(J137)-N137))</f>
        <v/>
      </c>
      <c r="P137" s="15">
        <f>IF(OR(K137="",F137=""),"",IF(I137="Sì",0,M137*L137))</f>
        <v/>
      </c>
      <c r="Q137" s="15">
        <f>IF(OR(K137="",F137=""),"",IF(I137="Sì",0,N(H137)*L137))</f>
        <v/>
      </c>
      <c r="R137" s="15">
        <f>IF(OR(K137="",F137=""),"",IF(I137="Sì",0,F137*K137-P137-Q137))</f>
        <v/>
      </c>
      <c r="S137" s="17">
        <f>IF(D137="","",DATE(YEAR(D137),MONTH(D137),1))</f>
        <v/>
      </c>
    </row>
    <row r="138">
      <c r="A138" s="8" t="n"/>
      <c r="B138" s="8" t="n"/>
      <c r="C138" s="8" t="n"/>
      <c r="D138" s="14" t="n"/>
      <c r="E138" s="14" t="n"/>
      <c r="F138" s="12" t="n"/>
      <c r="G138" s="12" t="n"/>
      <c r="H138" s="12" t="n"/>
      <c r="I138" s="8" t="n"/>
      <c r="J138" s="11" t="n"/>
      <c r="K138" s="15">
        <f>IF(OR(D138="",E138=""),"",MAX(E138-D138,0))</f>
        <v/>
      </c>
      <c r="L138" s="15">
        <f>IF(K138="","",IF(Regole!$B$5&gt;0,MIN(K138,Regole!$B$5),K138))</f>
        <v/>
      </c>
      <c r="M138" s="15">
        <f>IF(F138="","",MAX(F138-N(G138)-N(H138),0))</f>
        <v/>
      </c>
      <c r="N138" s="16">
        <f>IF(OR(K138="",F138=""),"",IF(I138="Sì",0,ROUND((M138+N(H138)*(1-Regole!$B$7))*L138*Regole!$B$4,2)))</f>
        <v/>
      </c>
      <c r="O138" s="16">
        <f>IF(N138="","",IF(I138="Sì",0,N(J138)-N138))</f>
        <v/>
      </c>
      <c r="P138" s="15">
        <f>IF(OR(K138="",F138=""),"",IF(I138="Sì",0,M138*L138))</f>
        <v/>
      </c>
      <c r="Q138" s="15">
        <f>IF(OR(K138="",F138=""),"",IF(I138="Sì",0,N(H138)*L138))</f>
        <v/>
      </c>
      <c r="R138" s="15">
        <f>IF(OR(K138="",F138=""),"",IF(I138="Sì",0,F138*K138-P138-Q138))</f>
        <v/>
      </c>
      <c r="S138" s="17">
        <f>IF(D138="","",DATE(YEAR(D138),MONTH(D138),1))</f>
        <v/>
      </c>
    </row>
    <row r="139">
      <c r="A139" s="8" t="n"/>
      <c r="B139" s="8" t="n"/>
      <c r="C139" s="8" t="n"/>
      <c r="D139" s="14" t="n"/>
      <c r="E139" s="14" t="n"/>
      <c r="F139" s="12" t="n"/>
      <c r="G139" s="12" t="n"/>
      <c r="H139" s="12" t="n"/>
      <c r="I139" s="8" t="n"/>
      <c r="J139" s="11" t="n"/>
      <c r="K139" s="15">
        <f>IF(OR(D139="",E139=""),"",MAX(E139-D139,0))</f>
        <v/>
      </c>
      <c r="L139" s="15">
        <f>IF(K139="","",IF(Regole!$B$5&gt;0,MIN(K139,Regole!$B$5),K139))</f>
        <v/>
      </c>
      <c r="M139" s="15">
        <f>IF(F139="","",MAX(F139-N(G139)-N(H139),0))</f>
        <v/>
      </c>
      <c r="N139" s="16">
        <f>IF(OR(K139="",F139=""),"",IF(I139="Sì",0,ROUND((M139+N(H139)*(1-Regole!$B$7))*L139*Regole!$B$4,2)))</f>
        <v/>
      </c>
      <c r="O139" s="16">
        <f>IF(N139="","",IF(I139="Sì",0,N(J139)-N139))</f>
        <v/>
      </c>
      <c r="P139" s="15">
        <f>IF(OR(K139="",F139=""),"",IF(I139="Sì",0,M139*L139))</f>
        <v/>
      </c>
      <c r="Q139" s="15">
        <f>IF(OR(K139="",F139=""),"",IF(I139="Sì",0,N(H139)*L139))</f>
        <v/>
      </c>
      <c r="R139" s="15">
        <f>IF(OR(K139="",F139=""),"",IF(I139="Sì",0,F139*K139-P139-Q139))</f>
        <v/>
      </c>
      <c r="S139" s="17">
        <f>IF(D139="","",DATE(YEAR(D139),MONTH(D139),1))</f>
        <v/>
      </c>
    </row>
    <row r="140">
      <c r="A140" s="8" t="n"/>
      <c r="B140" s="8" t="n"/>
      <c r="C140" s="8" t="n"/>
      <c r="D140" s="14" t="n"/>
      <c r="E140" s="14" t="n"/>
      <c r="F140" s="12" t="n"/>
      <c r="G140" s="12" t="n"/>
      <c r="H140" s="12" t="n"/>
      <c r="I140" s="8" t="n"/>
      <c r="J140" s="11" t="n"/>
      <c r="K140" s="15">
        <f>IF(OR(D140="",E140=""),"",MAX(E140-D140,0))</f>
        <v/>
      </c>
      <c r="L140" s="15">
        <f>IF(K140="","",IF(Regole!$B$5&gt;0,MIN(K140,Regole!$B$5),K140))</f>
        <v/>
      </c>
      <c r="M140" s="15">
        <f>IF(F140="","",MAX(F140-N(G140)-N(H140),0))</f>
        <v/>
      </c>
      <c r="N140" s="16">
        <f>IF(OR(K140="",F140=""),"",IF(I140="Sì",0,ROUND((M140+N(H140)*(1-Regole!$B$7))*L140*Regole!$B$4,2)))</f>
        <v/>
      </c>
      <c r="O140" s="16">
        <f>IF(N140="","",IF(I140="Sì",0,N(J140)-N140))</f>
        <v/>
      </c>
      <c r="P140" s="15">
        <f>IF(OR(K140="",F140=""),"",IF(I140="Sì",0,M140*L140))</f>
        <v/>
      </c>
      <c r="Q140" s="15">
        <f>IF(OR(K140="",F140=""),"",IF(I140="Sì",0,N(H140)*L140))</f>
        <v/>
      </c>
      <c r="R140" s="15">
        <f>IF(OR(K140="",F140=""),"",IF(I140="Sì",0,F140*K140-P140-Q140))</f>
        <v/>
      </c>
      <c r="S140" s="17">
        <f>IF(D140="","",DATE(YEAR(D140),MONTH(D140),1))</f>
        <v/>
      </c>
    </row>
    <row r="141">
      <c r="A141" s="8" t="n"/>
      <c r="B141" s="8" t="n"/>
      <c r="C141" s="8" t="n"/>
      <c r="D141" s="14" t="n"/>
      <c r="E141" s="14" t="n"/>
      <c r="F141" s="12" t="n"/>
      <c r="G141" s="12" t="n"/>
      <c r="H141" s="12" t="n"/>
      <c r="I141" s="8" t="n"/>
      <c r="J141" s="11" t="n"/>
      <c r="K141" s="15">
        <f>IF(OR(D141="",E141=""),"",MAX(E141-D141,0))</f>
        <v/>
      </c>
      <c r="L141" s="15">
        <f>IF(K141="","",IF(Regole!$B$5&gt;0,MIN(K141,Regole!$B$5),K141))</f>
        <v/>
      </c>
      <c r="M141" s="15">
        <f>IF(F141="","",MAX(F141-N(G141)-N(H141),0))</f>
        <v/>
      </c>
      <c r="N141" s="16">
        <f>IF(OR(K141="",F141=""),"",IF(I141="Sì",0,ROUND((M141+N(H141)*(1-Regole!$B$7))*L141*Regole!$B$4,2)))</f>
        <v/>
      </c>
      <c r="O141" s="16">
        <f>IF(N141="","",IF(I141="Sì",0,N(J141)-N141))</f>
        <v/>
      </c>
      <c r="P141" s="15">
        <f>IF(OR(K141="",F141=""),"",IF(I141="Sì",0,M141*L141))</f>
        <v/>
      </c>
      <c r="Q141" s="15">
        <f>IF(OR(K141="",F141=""),"",IF(I141="Sì",0,N(H141)*L141))</f>
        <v/>
      </c>
      <c r="R141" s="15">
        <f>IF(OR(K141="",F141=""),"",IF(I141="Sì",0,F141*K141-P141-Q141))</f>
        <v/>
      </c>
      <c r="S141" s="17">
        <f>IF(D141="","",DATE(YEAR(D141),MONTH(D141),1))</f>
        <v/>
      </c>
    </row>
    <row r="142">
      <c r="A142" s="8" t="n"/>
      <c r="B142" s="8" t="n"/>
      <c r="C142" s="8" t="n"/>
      <c r="D142" s="14" t="n"/>
      <c r="E142" s="14" t="n"/>
      <c r="F142" s="12" t="n"/>
      <c r="G142" s="12" t="n"/>
      <c r="H142" s="12" t="n"/>
      <c r="I142" s="8" t="n"/>
      <c r="J142" s="11" t="n"/>
      <c r="K142" s="15">
        <f>IF(OR(D142="",E142=""),"",MAX(E142-D142,0))</f>
        <v/>
      </c>
      <c r="L142" s="15">
        <f>IF(K142="","",IF(Regole!$B$5&gt;0,MIN(K142,Regole!$B$5),K142))</f>
        <v/>
      </c>
      <c r="M142" s="15">
        <f>IF(F142="","",MAX(F142-N(G142)-N(H142),0))</f>
        <v/>
      </c>
      <c r="N142" s="16">
        <f>IF(OR(K142="",F142=""),"",IF(I142="Sì",0,ROUND((M142+N(H142)*(1-Regole!$B$7))*L142*Regole!$B$4,2)))</f>
        <v/>
      </c>
      <c r="O142" s="16">
        <f>IF(N142="","",IF(I142="Sì",0,N(J142)-N142))</f>
        <v/>
      </c>
      <c r="P142" s="15">
        <f>IF(OR(K142="",F142=""),"",IF(I142="Sì",0,M142*L142))</f>
        <v/>
      </c>
      <c r="Q142" s="15">
        <f>IF(OR(K142="",F142=""),"",IF(I142="Sì",0,N(H142)*L142))</f>
        <v/>
      </c>
      <c r="R142" s="15">
        <f>IF(OR(K142="",F142=""),"",IF(I142="Sì",0,F142*K142-P142-Q142))</f>
        <v/>
      </c>
      <c r="S142" s="17">
        <f>IF(D142="","",DATE(YEAR(D142),MONTH(D142),1))</f>
        <v/>
      </c>
    </row>
    <row r="143">
      <c r="A143" s="8" t="n"/>
      <c r="B143" s="8" t="n"/>
      <c r="C143" s="8" t="n"/>
      <c r="D143" s="14" t="n"/>
      <c r="E143" s="14" t="n"/>
      <c r="F143" s="12" t="n"/>
      <c r="G143" s="12" t="n"/>
      <c r="H143" s="12" t="n"/>
      <c r="I143" s="8" t="n"/>
      <c r="J143" s="11" t="n"/>
      <c r="K143" s="15">
        <f>IF(OR(D143="",E143=""),"",MAX(E143-D143,0))</f>
        <v/>
      </c>
      <c r="L143" s="15">
        <f>IF(K143="","",IF(Regole!$B$5&gt;0,MIN(K143,Regole!$B$5),K143))</f>
        <v/>
      </c>
      <c r="M143" s="15">
        <f>IF(F143="","",MAX(F143-N(G143)-N(H143),0))</f>
        <v/>
      </c>
      <c r="N143" s="16">
        <f>IF(OR(K143="",F143=""),"",IF(I143="Sì",0,ROUND((M143+N(H143)*(1-Regole!$B$7))*L143*Regole!$B$4,2)))</f>
        <v/>
      </c>
      <c r="O143" s="16">
        <f>IF(N143="","",IF(I143="Sì",0,N(J143)-N143))</f>
        <v/>
      </c>
      <c r="P143" s="15">
        <f>IF(OR(K143="",F143=""),"",IF(I143="Sì",0,M143*L143))</f>
        <v/>
      </c>
      <c r="Q143" s="15">
        <f>IF(OR(K143="",F143=""),"",IF(I143="Sì",0,N(H143)*L143))</f>
        <v/>
      </c>
      <c r="R143" s="15">
        <f>IF(OR(K143="",F143=""),"",IF(I143="Sì",0,F143*K143-P143-Q143))</f>
        <v/>
      </c>
      <c r="S143" s="17">
        <f>IF(D143="","",DATE(YEAR(D143),MONTH(D143),1))</f>
        <v/>
      </c>
    </row>
    <row r="144">
      <c r="A144" s="8" t="n"/>
      <c r="B144" s="8" t="n"/>
      <c r="C144" s="8" t="n"/>
      <c r="D144" s="14" t="n"/>
      <c r="E144" s="14" t="n"/>
      <c r="F144" s="12" t="n"/>
      <c r="G144" s="12" t="n"/>
      <c r="H144" s="12" t="n"/>
      <c r="I144" s="8" t="n"/>
      <c r="J144" s="11" t="n"/>
      <c r="K144" s="15">
        <f>IF(OR(D144="",E144=""),"",MAX(E144-D144,0))</f>
        <v/>
      </c>
      <c r="L144" s="15">
        <f>IF(K144="","",IF(Regole!$B$5&gt;0,MIN(K144,Regole!$B$5),K144))</f>
        <v/>
      </c>
      <c r="M144" s="15">
        <f>IF(F144="","",MAX(F144-N(G144)-N(H144),0))</f>
        <v/>
      </c>
      <c r="N144" s="16">
        <f>IF(OR(K144="",F144=""),"",IF(I144="Sì",0,ROUND((M144+N(H144)*(1-Regole!$B$7))*L144*Regole!$B$4,2)))</f>
        <v/>
      </c>
      <c r="O144" s="16">
        <f>IF(N144="","",IF(I144="Sì",0,N(J144)-N144))</f>
        <v/>
      </c>
      <c r="P144" s="15">
        <f>IF(OR(K144="",F144=""),"",IF(I144="Sì",0,M144*L144))</f>
        <v/>
      </c>
      <c r="Q144" s="15">
        <f>IF(OR(K144="",F144=""),"",IF(I144="Sì",0,N(H144)*L144))</f>
        <v/>
      </c>
      <c r="R144" s="15">
        <f>IF(OR(K144="",F144=""),"",IF(I144="Sì",0,F144*K144-P144-Q144))</f>
        <v/>
      </c>
      <c r="S144" s="17">
        <f>IF(D144="","",DATE(YEAR(D144),MONTH(D144),1))</f>
        <v/>
      </c>
    </row>
    <row r="145">
      <c r="A145" s="8" t="n"/>
      <c r="B145" s="8" t="n"/>
      <c r="C145" s="8" t="n"/>
      <c r="D145" s="14" t="n"/>
      <c r="E145" s="14" t="n"/>
      <c r="F145" s="12" t="n"/>
      <c r="G145" s="12" t="n"/>
      <c r="H145" s="12" t="n"/>
      <c r="I145" s="8" t="n"/>
      <c r="J145" s="11" t="n"/>
      <c r="K145" s="15">
        <f>IF(OR(D145="",E145=""),"",MAX(E145-D145,0))</f>
        <v/>
      </c>
      <c r="L145" s="15">
        <f>IF(K145="","",IF(Regole!$B$5&gt;0,MIN(K145,Regole!$B$5),K145))</f>
        <v/>
      </c>
      <c r="M145" s="15">
        <f>IF(F145="","",MAX(F145-N(G145)-N(H145),0))</f>
        <v/>
      </c>
      <c r="N145" s="16">
        <f>IF(OR(K145="",F145=""),"",IF(I145="Sì",0,ROUND((M145+N(H145)*(1-Regole!$B$7))*L145*Regole!$B$4,2)))</f>
        <v/>
      </c>
      <c r="O145" s="16">
        <f>IF(N145="","",IF(I145="Sì",0,N(J145)-N145))</f>
        <v/>
      </c>
      <c r="P145" s="15">
        <f>IF(OR(K145="",F145=""),"",IF(I145="Sì",0,M145*L145))</f>
        <v/>
      </c>
      <c r="Q145" s="15">
        <f>IF(OR(K145="",F145=""),"",IF(I145="Sì",0,N(H145)*L145))</f>
        <v/>
      </c>
      <c r="R145" s="15">
        <f>IF(OR(K145="",F145=""),"",IF(I145="Sì",0,F145*K145-P145-Q145))</f>
        <v/>
      </c>
      <c r="S145" s="17">
        <f>IF(D145="","",DATE(YEAR(D145),MONTH(D145),1))</f>
        <v/>
      </c>
    </row>
    <row r="146">
      <c r="A146" s="8" t="n"/>
      <c r="B146" s="8" t="n"/>
      <c r="C146" s="8" t="n"/>
      <c r="D146" s="14" t="n"/>
      <c r="E146" s="14" t="n"/>
      <c r="F146" s="12" t="n"/>
      <c r="G146" s="12" t="n"/>
      <c r="H146" s="12" t="n"/>
      <c r="I146" s="8" t="n"/>
      <c r="J146" s="11" t="n"/>
      <c r="K146" s="15">
        <f>IF(OR(D146="",E146=""),"",MAX(E146-D146,0))</f>
        <v/>
      </c>
      <c r="L146" s="15">
        <f>IF(K146="","",IF(Regole!$B$5&gt;0,MIN(K146,Regole!$B$5),K146))</f>
        <v/>
      </c>
      <c r="M146" s="15">
        <f>IF(F146="","",MAX(F146-N(G146)-N(H146),0))</f>
        <v/>
      </c>
      <c r="N146" s="16">
        <f>IF(OR(K146="",F146=""),"",IF(I146="Sì",0,ROUND((M146+N(H146)*(1-Regole!$B$7))*L146*Regole!$B$4,2)))</f>
        <v/>
      </c>
      <c r="O146" s="16">
        <f>IF(N146="","",IF(I146="Sì",0,N(J146)-N146))</f>
        <v/>
      </c>
      <c r="P146" s="15">
        <f>IF(OR(K146="",F146=""),"",IF(I146="Sì",0,M146*L146))</f>
        <v/>
      </c>
      <c r="Q146" s="15">
        <f>IF(OR(K146="",F146=""),"",IF(I146="Sì",0,N(H146)*L146))</f>
        <v/>
      </c>
      <c r="R146" s="15">
        <f>IF(OR(K146="",F146=""),"",IF(I146="Sì",0,F146*K146-P146-Q146))</f>
        <v/>
      </c>
      <c r="S146" s="17">
        <f>IF(D146="","",DATE(YEAR(D146),MONTH(D146),1))</f>
        <v/>
      </c>
    </row>
    <row r="147">
      <c r="A147" s="8" t="n"/>
      <c r="B147" s="8" t="n"/>
      <c r="C147" s="8" t="n"/>
      <c r="D147" s="14" t="n"/>
      <c r="E147" s="14" t="n"/>
      <c r="F147" s="12" t="n"/>
      <c r="G147" s="12" t="n"/>
      <c r="H147" s="12" t="n"/>
      <c r="I147" s="8" t="n"/>
      <c r="J147" s="11" t="n"/>
      <c r="K147" s="15">
        <f>IF(OR(D147="",E147=""),"",MAX(E147-D147,0))</f>
        <v/>
      </c>
      <c r="L147" s="15">
        <f>IF(K147="","",IF(Regole!$B$5&gt;0,MIN(K147,Regole!$B$5),K147))</f>
        <v/>
      </c>
      <c r="M147" s="15">
        <f>IF(F147="","",MAX(F147-N(G147)-N(H147),0))</f>
        <v/>
      </c>
      <c r="N147" s="16">
        <f>IF(OR(K147="",F147=""),"",IF(I147="Sì",0,ROUND((M147+N(H147)*(1-Regole!$B$7))*L147*Regole!$B$4,2)))</f>
        <v/>
      </c>
      <c r="O147" s="16">
        <f>IF(N147="","",IF(I147="Sì",0,N(J147)-N147))</f>
        <v/>
      </c>
      <c r="P147" s="15">
        <f>IF(OR(K147="",F147=""),"",IF(I147="Sì",0,M147*L147))</f>
        <v/>
      </c>
      <c r="Q147" s="15">
        <f>IF(OR(K147="",F147=""),"",IF(I147="Sì",0,N(H147)*L147))</f>
        <v/>
      </c>
      <c r="R147" s="15">
        <f>IF(OR(K147="",F147=""),"",IF(I147="Sì",0,F147*K147-P147-Q147))</f>
        <v/>
      </c>
      <c r="S147" s="17">
        <f>IF(D147="","",DATE(YEAR(D147),MONTH(D147),1))</f>
        <v/>
      </c>
    </row>
    <row r="148">
      <c r="A148" s="8" t="n"/>
      <c r="B148" s="8" t="n"/>
      <c r="C148" s="8" t="n"/>
      <c r="D148" s="14" t="n"/>
      <c r="E148" s="14" t="n"/>
      <c r="F148" s="12" t="n"/>
      <c r="G148" s="12" t="n"/>
      <c r="H148" s="12" t="n"/>
      <c r="I148" s="8" t="n"/>
      <c r="J148" s="11" t="n"/>
      <c r="K148" s="15">
        <f>IF(OR(D148="",E148=""),"",MAX(E148-D148,0))</f>
        <v/>
      </c>
      <c r="L148" s="15">
        <f>IF(K148="","",IF(Regole!$B$5&gt;0,MIN(K148,Regole!$B$5),K148))</f>
        <v/>
      </c>
      <c r="M148" s="15">
        <f>IF(F148="","",MAX(F148-N(G148)-N(H148),0))</f>
        <v/>
      </c>
      <c r="N148" s="16">
        <f>IF(OR(K148="",F148=""),"",IF(I148="Sì",0,ROUND((M148+N(H148)*(1-Regole!$B$7))*L148*Regole!$B$4,2)))</f>
        <v/>
      </c>
      <c r="O148" s="16">
        <f>IF(N148="","",IF(I148="Sì",0,N(J148)-N148))</f>
        <v/>
      </c>
      <c r="P148" s="15">
        <f>IF(OR(K148="",F148=""),"",IF(I148="Sì",0,M148*L148))</f>
        <v/>
      </c>
      <c r="Q148" s="15">
        <f>IF(OR(K148="",F148=""),"",IF(I148="Sì",0,N(H148)*L148))</f>
        <v/>
      </c>
      <c r="R148" s="15">
        <f>IF(OR(K148="",F148=""),"",IF(I148="Sì",0,F148*K148-P148-Q148))</f>
        <v/>
      </c>
      <c r="S148" s="17">
        <f>IF(D148="","",DATE(YEAR(D148),MONTH(D148),1))</f>
        <v/>
      </c>
    </row>
    <row r="149">
      <c r="A149" s="8" t="n"/>
      <c r="B149" s="8" t="n"/>
      <c r="C149" s="8" t="n"/>
      <c r="D149" s="14" t="n"/>
      <c r="E149" s="14" t="n"/>
      <c r="F149" s="12" t="n"/>
      <c r="G149" s="12" t="n"/>
      <c r="H149" s="12" t="n"/>
      <c r="I149" s="8" t="n"/>
      <c r="J149" s="11" t="n"/>
      <c r="K149" s="15">
        <f>IF(OR(D149="",E149=""),"",MAX(E149-D149,0))</f>
        <v/>
      </c>
      <c r="L149" s="15">
        <f>IF(K149="","",IF(Regole!$B$5&gt;0,MIN(K149,Regole!$B$5),K149))</f>
        <v/>
      </c>
      <c r="M149" s="15">
        <f>IF(F149="","",MAX(F149-N(G149)-N(H149),0))</f>
        <v/>
      </c>
      <c r="N149" s="16">
        <f>IF(OR(K149="",F149=""),"",IF(I149="Sì",0,ROUND((M149+N(H149)*(1-Regole!$B$7))*L149*Regole!$B$4,2)))</f>
        <v/>
      </c>
      <c r="O149" s="16">
        <f>IF(N149="","",IF(I149="Sì",0,N(J149)-N149))</f>
        <v/>
      </c>
      <c r="P149" s="15">
        <f>IF(OR(K149="",F149=""),"",IF(I149="Sì",0,M149*L149))</f>
        <v/>
      </c>
      <c r="Q149" s="15">
        <f>IF(OR(K149="",F149=""),"",IF(I149="Sì",0,N(H149)*L149))</f>
        <v/>
      </c>
      <c r="R149" s="15">
        <f>IF(OR(K149="",F149=""),"",IF(I149="Sì",0,F149*K149-P149-Q149))</f>
        <v/>
      </c>
      <c r="S149" s="17">
        <f>IF(D149="","",DATE(YEAR(D149),MONTH(D149),1))</f>
        <v/>
      </c>
    </row>
    <row r="150">
      <c r="A150" s="8" t="n"/>
      <c r="B150" s="8" t="n"/>
      <c r="C150" s="8" t="n"/>
      <c r="D150" s="14" t="n"/>
      <c r="E150" s="14" t="n"/>
      <c r="F150" s="12" t="n"/>
      <c r="G150" s="12" t="n"/>
      <c r="H150" s="12" t="n"/>
      <c r="I150" s="8" t="n"/>
      <c r="J150" s="11" t="n"/>
      <c r="K150" s="15">
        <f>IF(OR(D150="",E150=""),"",MAX(E150-D150,0))</f>
        <v/>
      </c>
      <c r="L150" s="15">
        <f>IF(K150="","",IF(Regole!$B$5&gt;0,MIN(K150,Regole!$B$5),K150))</f>
        <v/>
      </c>
      <c r="M150" s="15">
        <f>IF(F150="","",MAX(F150-N(G150)-N(H150),0))</f>
        <v/>
      </c>
      <c r="N150" s="16">
        <f>IF(OR(K150="",F150=""),"",IF(I150="Sì",0,ROUND((M150+N(H150)*(1-Regole!$B$7))*L150*Regole!$B$4,2)))</f>
        <v/>
      </c>
      <c r="O150" s="16">
        <f>IF(N150="","",IF(I150="Sì",0,N(J150)-N150))</f>
        <v/>
      </c>
      <c r="P150" s="15">
        <f>IF(OR(K150="",F150=""),"",IF(I150="Sì",0,M150*L150))</f>
        <v/>
      </c>
      <c r="Q150" s="15">
        <f>IF(OR(K150="",F150=""),"",IF(I150="Sì",0,N(H150)*L150))</f>
        <v/>
      </c>
      <c r="R150" s="15">
        <f>IF(OR(K150="",F150=""),"",IF(I150="Sì",0,F150*K150-P150-Q150))</f>
        <v/>
      </c>
      <c r="S150" s="17">
        <f>IF(D150="","",DATE(YEAR(D150),MONTH(D150),1))</f>
        <v/>
      </c>
    </row>
    <row r="151">
      <c r="A151" s="8" t="n"/>
      <c r="B151" s="8" t="n"/>
      <c r="C151" s="8" t="n"/>
      <c r="D151" s="14" t="n"/>
      <c r="E151" s="14" t="n"/>
      <c r="F151" s="12" t="n"/>
      <c r="G151" s="12" t="n"/>
      <c r="H151" s="12" t="n"/>
      <c r="I151" s="8" t="n"/>
      <c r="J151" s="11" t="n"/>
      <c r="K151" s="15">
        <f>IF(OR(D151="",E151=""),"",MAX(E151-D151,0))</f>
        <v/>
      </c>
      <c r="L151" s="15">
        <f>IF(K151="","",IF(Regole!$B$5&gt;0,MIN(K151,Regole!$B$5),K151))</f>
        <v/>
      </c>
      <c r="M151" s="15">
        <f>IF(F151="","",MAX(F151-N(G151)-N(H151),0))</f>
        <v/>
      </c>
      <c r="N151" s="16">
        <f>IF(OR(K151="",F151=""),"",IF(I151="Sì",0,ROUND((M151+N(H151)*(1-Regole!$B$7))*L151*Regole!$B$4,2)))</f>
        <v/>
      </c>
      <c r="O151" s="16">
        <f>IF(N151="","",IF(I151="Sì",0,N(J151)-N151))</f>
        <v/>
      </c>
      <c r="P151" s="15">
        <f>IF(OR(K151="",F151=""),"",IF(I151="Sì",0,M151*L151))</f>
        <v/>
      </c>
      <c r="Q151" s="15">
        <f>IF(OR(K151="",F151=""),"",IF(I151="Sì",0,N(H151)*L151))</f>
        <v/>
      </c>
      <c r="R151" s="15">
        <f>IF(OR(K151="",F151=""),"",IF(I151="Sì",0,F151*K151-P151-Q151))</f>
        <v/>
      </c>
      <c r="S151" s="17">
        <f>IF(D151="","",DATE(YEAR(D151),MONTH(D151),1))</f>
        <v/>
      </c>
    </row>
    <row r="152">
      <c r="A152" s="8" t="n"/>
      <c r="B152" s="8" t="n"/>
      <c r="C152" s="8" t="n"/>
      <c r="D152" s="14" t="n"/>
      <c r="E152" s="14" t="n"/>
      <c r="F152" s="12" t="n"/>
      <c r="G152" s="12" t="n"/>
      <c r="H152" s="12" t="n"/>
      <c r="I152" s="8" t="n"/>
      <c r="J152" s="11" t="n"/>
      <c r="K152" s="15">
        <f>IF(OR(D152="",E152=""),"",MAX(E152-D152,0))</f>
        <v/>
      </c>
      <c r="L152" s="15">
        <f>IF(K152="","",IF(Regole!$B$5&gt;0,MIN(K152,Regole!$B$5),K152))</f>
        <v/>
      </c>
      <c r="M152" s="15">
        <f>IF(F152="","",MAX(F152-N(G152)-N(H152),0))</f>
        <v/>
      </c>
      <c r="N152" s="16">
        <f>IF(OR(K152="",F152=""),"",IF(I152="Sì",0,ROUND((M152+N(H152)*(1-Regole!$B$7))*L152*Regole!$B$4,2)))</f>
        <v/>
      </c>
      <c r="O152" s="16">
        <f>IF(N152="","",IF(I152="Sì",0,N(J152)-N152))</f>
        <v/>
      </c>
      <c r="P152" s="15">
        <f>IF(OR(K152="",F152=""),"",IF(I152="Sì",0,M152*L152))</f>
        <v/>
      </c>
      <c r="Q152" s="15">
        <f>IF(OR(K152="",F152=""),"",IF(I152="Sì",0,N(H152)*L152))</f>
        <v/>
      </c>
      <c r="R152" s="15">
        <f>IF(OR(K152="",F152=""),"",IF(I152="Sì",0,F152*K152-P152-Q152))</f>
        <v/>
      </c>
      <c r="S152" s="17">
        <f>IF(D152="","",DATE(YEAR(D152),MONTH(D152),1))</f>
        <v/>
      </c>
    </row>
    <row r="153">
      <c r="A153" s="8" t="n"/>
      <c r="B153" s="8" t="n"/>
      <c r="C153" s="8" t="n"/>
      <c r="D153" s="14" t="n"/>
      <c r="E153" s="14" t="n"/>
      <c r="F153" s="12" t="n"/>
      <c r="G153" s="12" t="n"/>
      <c r="H153" s="12" t="n"/>
      <c r="I153" s="8" t="n"/>
      <c r="J153" s="11" t="n"/>
      <c r="K153" s="15">
        <f>IF(OR(D153="",E153=""),"",MAX(E153-D153,0))</f>
        <v/>
      </c>
      <c r="L153" s="15">
        <f>IF(K153="","",IF(Regole!$B$5&gt;0,MIN(K153,Regole!$B$5),K153))</f>
        <v/>
      </c>
      <c r="M153" s="15">
        <f>IF(F153="","",MAX(F153-N(G153)-N(H153),0))</f>
        <v/>
      </c>
      <c r="N153" s="16">
        <f>IF(OR(K153="",F153=""),"",IF(I153="Sì",0,ROUND((M153+N(H153)*(1-Regole!$B$7))*L153*Regole!$B$4,2)))</f>
        <v/>
      </c>
      <c r="O153" s="16">
        <f>IF(N153="","",IF(I153="Sì",0,N(J153)-N153))</f>
        <v/>
      </c>
      <c r="P153" s="15">
        <f>IF(OR(K153="",F153=""),"",IF(I153="Sì",0,M153*L153))</f>
        <v/>
      </c>
      <c r="Q153" s="15">
        <f>IF(OR(K153="",F153=""),"",IF(I153="Sì",0,N(H153)*L153))</f>
        <v/>
      </c>
      <c r="R153" s="15">
        <f>IF(OR(K153="",F153=""),"",IF(I153="Sì",0,F153*K153-P153-Q153))</f>
        <v/>
      </c>
      <c r="S153" s="17">
        <f>IF(D153="","",DATE(YEAR(D153),MONTH(D153),1))</f>
        <v/>
      </c>
    </row>
    <row r="154">
      <c r="A154" s="8" t="n"/>
      <c r="B154" s="8" t="n"/>
      <c r="C154" s="8" t="n"/>
      <c r="D154" s="14" t="n"/>
      <c r="E154" s="14" t="n"/>
      <c r="F154" s="12" t="n"/>
      <c r="G154" s="12" t="n"/>
      <c r="H154" s="12" t="n"/>
      <c r="I154" s="8" t="n"/>
      <c r="J154" s="11" t="n"/>
      <c r="K154" s="15">
        <f>IF(OR(D154="",E154=""),"",MAX(E154-D154,0))</f>
        <v/>
      </c>
      <c r="L154" s="15">
        <f>IF(K154="","",IF(Regole!$B$5&gt;0,MIN(K154,Regole!$B$5),K154))</f>
        <v/>
      </c>
      <c r="M154" s="15">
        <f>IF(F154="","",MAX(F154-N(G154)-N(H154),0))</f>
        <v/>
      </c>
      <c r="N154" s="16">
        <f>IF(OR(K154="",F154=""),"",IF(I154="Sì",0,ROUND((M154+N(H154)*(1-Regole!$B$7))*L154*Regole!$B$4,2)))</f>
        <v/>
      </c>
      <c r="O154" s="16">
        <f>IF(N154="","",IF(I154="Sì",0,N(J154)-N154))</f>
        <v/>
      </c>
      <c r="P154" s="15">
        <f>IF(OR(K154="",F154=""),"",IF(I154="Sì",0,M154*L154))</f>
        <v/>
      </c>
      <c r="Q154" s="15">
        <f>IF(OR(K154="",F154=""),"",IF(I154="Sì",0,N(H154)*L154))</f>
        <v/>
      </c>
      <c r="R154" s="15">
        <f>IF(OR(K154="",F154=""),"",IF(I154="Sì",0,F154*K154-P154-Q154))</f>
        <v/>
      </c>
      <c r="S154" s="17">
        <f>IF(D154="","",DATE(YEAR(D154),MONTH(D154),1))</f>
        <v/>
      </c>
    </row>
    <row r="155">
      <c r="A155" s="8" t="n"/>
      <c r="B155" s="8" t="n"/>
      <c r="C155" s="8" t="n"/>
      <c r="D155" s="14" t="n"/>
      <c r="E155" s="14" t="n"/>
      <c r="F155" s="12" t="n"/>
      <c r="G155" s="12" t="n"/>
      <c r="H155" s="12" t="n"/>
      <c r="I155" s="8" t="n"/>
      <c r="J155" s="11" t="n"/>
      <c r="K155" s="15">
        <f>IF(OR(D155="",E155=""),"",MAX(E155-D155,0))</f>
        <v/>
      </c>
      <c r="L155" s="15">
        <f>IF(K155="","",IF(Regole!$B$5&gt;0,MIN(K155,Regole!$B$5),K155))</f>
        <v/>
      </c>
      <c r="M155" s="15">
        <f>IF(F155="","",MAX(F155-N(G155)-N(H155),0))</f>
        <v/>
      </c>
      <c r="N155" s="16">
        <f>IF(OR(K155="",F155=""),"",IF(I155="Sì",0,ROUND((M155+N(H155)*(1-Regole!$B$7))*L155*Regole!$B$4,2)))</f>
        <v/>
      </c>
      <c r="O155" s="16">
        <f>IF(N155="","",IF(I155="Sì",0,N(J155)-N155))</f>
        <v/>
      </c>
      <c r="P155" s="15">
        <f>IF(OR(K155="",F155=""),"",IF(I155="Sì",0,M155*L155))</f>
        <v/>
      </c>
      <c r="Q155" s="15">
        <f>IF(OR(K155="",F155=""),"",IF(I155="Sì",0,N(H155)*L155))</f>
        <v/>
      </c>
      <c r="R155" s="15">
        <f>IF(OR(K155="",F155=""),"",IF(I155="Sì",0,F155*K155-P155-Q155))</f>
        <v/>
      </c>
      <c r="S155" s="17">
        <f>IF(D155="","",DATE(YEAR(D155),MONTH(D155),1))</f>
        <v/>
      </c>
    </row>
    <row r="156">
      <c r="A156" s="8" t="n"/>
      <c r="B156" s="8" t="n"/>
      <c r="C156" s="8" t="n"/>
      <c r="D156" s="14" t="n"/>
      <c r="E156" s="14" t="n"/>
      <c r="F156" s="12" t="n"/>
      <c r="G156" s="12" t="n"/>
      <c r="H156" s="12" t="n"/>
      <c r="I156" s="8" t="n"/>
      <c r="J156" s="11" t="n"/>
      <c r="K156" s="15">
        <f>IF(OR(D156="",E156=""),"",MAX(E156-D156,0))</f>
        <v/>
      </c>
      <c r="L156" s="15">
        <f>IF(K156="","",IF(Regole!$B$5&gt;0,MIN(K156,Regole!$B$5),K156))</f>
        <v/>
      </c>
      <c r="M156" s="15">
        <f>IF(F156="","",MAX(F156-N(G156)-N(H156),0))</f>
        <v/>
      </c>
      <c r="N156" s="16">
        <f>IF(OR(K156="",F156=""),"",IF(I156="Sì",0,ROUND((M156+N(H156)*(1-Regole!$B$7))*L156*Regole!$B$4,2)))</f>
        <v/>
      </c>
      <c r="O156" s="16">
        <f>IF(N156="","",IF(I156="Sì",0,N(J156)-N156))</f>
        <v/>
      </c>
      <c r="P156" s="15">
        <f>IF(OR(K156="",F156=""),"",IF(I156="Sì",0,M156*L156))</f>
        <v/>
      </c>
      <c r="Q156" s="15">
        <f>IF(OR(K156="",F156=""),"",IF(I156="Sì",0,N(H156)*L156))</f>
        <v/>
      </c>
      <c r="R156" s="15">
        <f>IF(OR(K156="",F156=""),"",IF(I156="Sì",0,F156*K156-P156-Q156))</f>
        <v/>
      </c>
      <c r="S156" s="17">
        <f>IF(D156="","",DATE(YEAR(D156),MONTH(D156),1))</f>
        <v/>
      </c>
    </row>
    <row r="157">
      <c r="A157" s="8" t="n"/>
      <c r="B157" s="8" t="n"/>
      <c r="C157" s="8" t="n"/>
      <c r="D157" s="14" t="n"/>
      <c r="E157" s="14" t="n"/>
      <c r="F157" s="12" t="n"/>
      <c r="G157" s="12" t="n"/>
      <c r="H157" s="12" t="n"/>
      <c r="I157" s="8" t="n"/>
      <c r="J157" s="11" t="n"/>
      <c r="K157" s="15">
        <f>IF(OR(D157="",E157=""),"",MAX(E157-D157,0))</f>
        <v/>
      </c>
      <c r="L157" s="15">
        <f>IF(K157="","",IF(Regole!$B$5&gt;0,MIN(K157,Regole!$B$5),K157))</f>
        <v/>
      </c>
      <c r="M157" s="15">
        <f>IF(F157="","",MAX(F157-N(G157)-N(H157),0))</f>
        <v/>
      </c>
      <c r="N157" s="16">
        <f>IF(OR(K157="",F157=""),"",IF(I157="Sì",0,ROUND((M157+N(H157)*(1-Regole!$B$7))*L157*Regole!$B$4,2)))</f>
        <v/>
      </c>
      <c r="O157" s="16">
        <f>IF(N157="","",IF(I157="Sì",0,N(J157)-N157))</f>
        <v/>
      </c>
      <c r="P157" s="15">
        <f>IF(OR(K157="",F157=""),"",IF(I157="Sì",0,M157*L157))</f>
        <v/>
      </c>
      <c r="Q157" s="15">
        <f>IF(OR(K157="",F157=""),"",IF(I157="Sì",0,N(H157)*L157))</f>
        <v/>
      </c>
      <c r="R157" s="15">
        <f>IF(OR(K157="",F157=""),"",IF(I157="Sì",0,F157*K157-P157-Q157))</f>
        <v/>
      </c>
      <c r="S157" s="17">
        <f>IF(D157="","",DATE(YEAR(D157),MONTH(D157),1))</f>
        <v/>
      </c>
    </row>
    <row r="158">
      <c r="A158" s="8" t="n"/>
      <c r="B158" s="8" t="n"/>
      <c r="C158" s="8" t="n"/>
      <c r="D158" s="14" t="n"/>
      <c r="E158" s="14" t="n"/>
      <c r="F158" s="12" t="n"/>
      <c r="G158" s="12" t="n"/>
      <c r="H158" s="12" t="n"/>
      <c r="I158" s="8" t="n"/>
      <c r="J158" s="11" t="n"/>
      <c r="K158" s="15">
        <f>IF(OR(D158="",E158=""),"",MAX(E158-D158,0))</f>
        <v/>
      </c>
      <c r="L158" s="15">
        <f>IF(K158="","",IF(Regole!$B$5&gt;0,MIN(K158,Regole!$B$5),K158))</f>
        <v/>
      </c>
      <c r="M158" s="15">
        <f>IF(F158="","",MAX(F158-N(G158)-N(H158),0))</f>
        <v/>
      </c>
      <c r="N158" s="16">
        <f>IF(OR(K158="",F158=""),"",IF(I158="Sì",0,ROUND((M158+N(H158)*(1-Regole!$B$7))*L158*Regole!$B$4,2)))</f>
        <v/>
      </c>
      <c r="O158" s="16">
        <f>IF(N158="","",IF(I158="Sì",0,N(J158)-N158))</f>
        <v/>
      </c>
      <c r="P158" s="15">
        <f>IF(OR(K158="",F158=""),"",IF(I158="Sì",0,M158*L158))</f>
        <v/>
      </c>
      <c r="Q158" s="15">
        <f>IF(OR(K158="",F158=""),"",IF(I158="Sì",0,N(H158)*L158))</f>
        <v/>
      </c>
      <c r="R158" s="15">
        <f>IF(OR(K158="",F158=""),"",IF(I158="Sì",0,F158*K158-P158-Q158))</f>
        <v/>
      </c>
      <c r="S158" s="17">
        <f>IF(D158="","",DATE(YEAR(D158),MONTH(D158),1))</f>
        <v/>
      </c>
    </row>
    <row r="159">
      <c r="A159" s="8" t="n"/>
      <c r="B159" s="8" t="n"/>
      <c r="C159" s="8" t="n"/>
      <c r="D159" s="14" t="n"/>
      <c r="E159" s="14" t="n"/>
      <c r="F159" s="12" t="n"/>
      <c r="G159" s="12" t="n"/>
      <c r="H159" s="12" t="n"/>
      <c r="I159" s="8" t="n"/>
      <c r="J159" s="11" t="n"/>
      <c r="K159" s="15">
        <f>IF(OR(D159="",E159=""),"",MAX(E159-D159,0))</f>
        <v/>
      </c>
      <c r="L159" s="15">
        <f>IF(K159="","",IF(Regole!$B$5&gt;0,MIN(K159,Regole!$B$5),K159))</f>
        <v/>
      </c>
      <c r="M159" s="15">
        <f>IF(F159="","",MAX(F159-N(G159)-N(H159),0))</f>
        <v/>
      </c>
      <c r="N159" s="16">
        <f>IF(OR(K159="",F159=""),"",IF(I159="Sì",0,ROUND((M159+N(H159)*(1-Regole!$B$7))*L159*Regole!$B$4,2)))</f>
        <v/>
      </c>
      <c r="O159" s="16">
        <f>IF(N159="","",IF(I159="Sì",0,N(J159)-N159))</f>
        <v/>
      </c>
      <c r="P159" s="15">
        <f>IF(OR(K159="",F159=""),"",IF(I159="Sì",0,M159*L159))</f>
        <v/>
      </c>
      <c r="Q159" s="15">
        <f>IF(OR(K159="",F159=""),"",IF(I159="Sì",0,N(H159)*L159))</f>
        <v/>
      </c>
      <c r="R159" s="15">
        <f>IF(OR(K159="",F159=""),"",IF(I159="Sì",0,F159*K159-P159-Q159))</f>
        <v/>
      </c>
      <c r="S159" s="17">
        <f>IF(D159="","",DATE(YEAR(D159),MONTH(D159),1))</f>
        <v/>
      </c>
    </row>
    <row r="160">
      <c r="A160" s="8" t="n"/>
      <c r="B160" s="8" t="n"/>
      <c r="C160" s="8" t="n"/>
      <c r="D160" s="14" t="n"/>
      <c r="E160" s="14" t="n"/>
      <c r="F160" s="12" t="n"/>
      <c r="G160" s="12" t="n"/>
      <c r="H160" s="12" t="n"/>
      <c r="I160" s="8" t="n"/>
      <c r="J160" s="11" t="n"/>
      <c r="K160" s="15">
        <f>IF(OR(D160="",E160=""),"",MAX(E160-D160,0))</f>
        <v/>
      </c>
      <c r="L160" s="15">
        <f>IF(K160="","",IF(Regole!$B$5&gt;0,MIN(K160,Regole!$B$5),K160))</f>
        <v/>
      </c>
      <c r="M160" s="15">
        <f>IF(F160="","",MAX(F160-N(G160)-N(H160),0))</f>
        <v/>
      </c>
      <c r="N160" s="16">
        <f>IF(OR(K160="",F160=""),"",IF(I160="Sì",0,ROUND((M160+N(H160)*(1-Regole!$B$7))*L160*Regole!$B$4,2)))</f>
        <v/>
      </c>
      <c r="O160" s="16">
        <f>IF(N160="","",IF(I160="Sì",0,N(J160)-N160))</f>
        <v/>
      </c>
      <c r="P160" s="15">
        <f>IF(OR(K160="",F160=""),"",IF(I160="Sì",0,M160*L160))</f>
        <v/>
      </c>
      <c r="Q160" s="15">
        <f>IF(OR(K160="",F160=""),"",IF(I160="Sì",0,N(H160)*L160))</f>
        <v/>
      </c>
      <c r="R160" s="15">
        <f>IF(OR(K160="",F160=""),"",IF(I160="Sì",0,F160*K160-P160-Q160))</f>
        <v/>
      </c>
      <c r="S160" s="17">
        <f>IF(D160="","",DATE(YEAR(D160),MONTH(D160),1))</f>
        <v/>
      </c>
    </row>
    <row r="161">
      <c r="A161" s="8" t="n"/>
      <c r="B161" s="8" t="n"/>
      <c r="C161" s="8" t="n"/>
      <c r="D161" s="14" t="n"/>
      <c r="E161" s="14" t="n"/>
      <c r="F161" s="12" t="n"/>
      <c r="G161" s="12" t="n"/>
      <c r="H161" s="12" t="n"/>
      <c r="I161" s="8" t="n"/>
      <c r="J161" s="11" t="n"/>
      <c r="K161" s="15">
        <f>IF(OR(D161="",E161=""),"",MAX(E161-D161,0))</f>
        <v/>
      </c>
      <c r="L161" s="15">
        <f>IF(K161="","",IF(Regole!$B$5&gt;0,MIN(K161,Regole!$B$5),K161))</f>
        <v/>
      </c>
      <c r="M161" s="15">
        <f>IF(F161="","",MAX(F161-N(G161)-N(H161),0))</f>
        <v/>
      </c>
      <c r="N161" s="16">
        <f>IF(OR(K161="",F161=""),"",IF(I161="Sì",0,ROUND((M161+N(H161)*(1-Regole!$B$7))*L161*Regole!$B$4,2)))</f>
        <v/>
      </c>
      <c r="O161" s="16">
        <f>IF(N161="","",IF(I161="Sì",0,N(J161)-N161))</f>
        <v/>
      </c>
      <c r="P161" s="15">
        <f>IF(OR(K161="",F161=""),"",IF(I161="Sì",0,M161*L161))</f>
        <v/>
      </c>
      <c r="Q161" s="15">
        <f>IF(OR(K161="",F161=""),"",IF(I161="Sì",0,N(H161)*L161))</f>
        <v/>
      </c>
      <c r="R161" s="15">
        <f>IF(OR(K161="",F161=""),"",IF(I161="Sì",0,F161*K161-P161-Q161))</f>
        <v/>
      </c>
      <c r="S161" s="17">
        <f>IF(D161="","",DATE(YEAR(D161),MONTH(D161),1))</f>
        <v/>
      </c>
    </row>
    <row r="162">
      <c r="A162" s="8" t="n"/>
      <c r="B162" s="8" t="n"/>
      <c r="C162" s="8" t="n"/>
      <c r="D162" s="14" t="n"/>
      <c r="E162" s="14" t="n"/>
      <c r="F162" s="12" t="n"/>
      <c r="G162" s="12" t="n"/>
      <c r="H162" s="12" t="n"/>
      <c r="I162" s="8" t="n"/>
      <c r="J162" s="11" t="n"/>
      <c r="K162" s="15">
        <f>IF(OR(D162="",E162=""),"",MAX(E162-D162,0))</f>
        <v/>
      </c>
      <c r="L162" s="15">
        <f>IF(K162="","",IF(Regole!$B$5&gt;0,MIN(K162,Regole!$B$5),K162))</f>
        <v/>
      </c>
      <c r="M162" s="15">
        <f>IF(F162="","",MAX(F162-N(G162)-N(H162),0))</f>
        <v/>
      </c>
      <c r="N162" s="16">
        <f>IF(OR(K162="",F162=""),"",IF(I162="Sì",0,ROUND((M162+N(H162)*(1-Regole!$B$7))*L162*Regole!$B$4,2)))</f>
        <v/>
      </c>
      <c r="O162" s="16">
        <f>IF(N162="","",IF(I162="Sì",0,N(J162)-N162))</f>
        <v/>
      </c>
      <c r="P162" s="15">
        <f>IF(OR(K162="",F162=""),"",IF(I162="Sì",0,M162*L162))</f>
        <v/>
      </c>
      <c r="Q162" s="15">
        <f>IF(OR(K162="",F162=""),"",IF(I162="Sì",0,N(H162)*L162))</f>
        <v/>
      </c>
      <c r="R162" s="15">
        <f>IF(OR(K162="",F162=""),"",IF(I162="Sì",0,F162*K162-P162-Q162))</f>
        <v/>
      </c>
      <c r="S162" s="17">
        <f>IF(D162="","",DATE(YEAR(D162),MONTH(D162),1))</f>
        <v/>
      </c>
    </row>
    <row r="163">
      <c r="A163" s="8" t="n"/>
      <c r="B163" s="8" t="n"/>
      <c r="C163" s="8" t="n"/>
      <c r="D163" s="14" t="n"/>
      <c r="E163" s="14" t="n"/>
      <c r="F163" s="12" t="n"/>
      <c r="G163" s="12" t="n"/>
      <c r="H163" s="12" t="n"/>
      <c r="I163" s="8" t="n"/>
      <c r="J163" s="11" t="n"/>
      <c r="K163" s="15">
        <f>IF(OR(D163="",E163=""),"",MAX(E163-D163,0))</f>
        <v/>
      </c>
      <c r="L163" s="15">
        <f>IF(K163="","",IF(Regole!$B$5&gt;0,MIN(K163,Regole!$B$5),K163))</f>
        <v/>
      </c>
      <c r="M163" s="15">
        <f>IF(F163="","",MAX(F163-N(G163)-N(H163),0))</f>
        <v/>
      </c>
      <c r="N163" s="16">
        <f>IF(OR(K163="",F163=""),"",IF(I163="Sì",0,ROUND((M163+N(H163)*(1-Regole!$B$7))*L163*Regole!$B$4,2)))</f>
        <v/>
      </c>
      <c r="O163" s="16">
        <f>IF(N163="","",IF(I163="Sì",0,N(J163)-N163))</f>
        <v/>
      </c>
      <c r="P163" s="15">
        <f>IF(OR(K163="",F163=""),"",IF(I163="Sì",0,M163*L163))</f>
        <v/>
      </c>
      <c r="Q163" s="15">
        <f>IF(OR(K163="",F163=""),"",IF(I163="Sì",0,N(H163)*L163))</f>
        <v/>
      </c>
      <c r="R163" s="15">
        <f>IF(OR(K163="",F163=""),"",IF(I163="Sì",0,F163*K163-P163-Q163))</f>
        <v/>
      </c>
      <c r="S163" s="17">
        <f>IF(D163="","",DATE(YEAR(D163),MONTH(D163),1))</f>
        <v/>
      </c>
    </row>
    <row r="164">
      <c r="A164" s="8" t="n"/>
      <c r="B164" s="8" t="n"/>
      <c r="C164" s="8" t="n"/>
      <c r="D164" s="14" t="n"/>
      <c r="E164" s="14" t="n"/>
      <c r="F164" s="12" t="n"/>
      <c r="G164" s="12" t="n"/>
      <c r="H164" s="12" t="n"/>
      <c r="I164" s="8" t="n"/>
      <c r="J164" s="11" t="n"/>
      <c r="K164" s="15">
        <f>IF(OR(D164="",E164=""),"",MAX(E164-D164,0))</f>
        <v/>
      </c>
      <c r="L164" s="15">
        <f>IF(K164="","",IF(Regole!$B$5&gt;0,MIN(K164,Regole!$B$5),K164))</f>
        <v/>
      </c>
      <c r="M164" s="15">
        <f>IF(F164="","",MAX(F164-N(G164)-N(H164),0))</f>
        <v/>
      </c>
      <c r="N164" s="16">
        <f>IF(OR(K164="",F164=""),"",IF(I164="Sì",0,ROUND((M164+N(H164)*(1-Regole!$B$7))*L164*Regole!$B$4,2)))</f>
        <v/>
      </c>
      <c r="O164" s="16">
        <f>IF(N164="","",IF(I164="Sì",0,N(J164)-N164))</f>
        <v/>
      </c>
      <c r="P164" s="15">
        <f>IF(OR(K164="",F164=""),"",IF(I164="Sì",0,M164*L164))</f>
        <v/>
      </c>
      <c r="Q164" s="15">
        <f>IF(OR(K164="",F164=""),"",IF(I164="Sì",0,N(H164)*L164))</f>
        <v/>
      </c>
      <c r="R164" s="15">
        <f>IF(OR(K164="",F164=""),"",IF(I164="Sì",0,F164*K164-P164-Q164))</f>
        <v/>
      </c>
      <c r="S164" s="17">
        <f>IF(D164="","",DATE(YEAR(D164),MONTH(D164),1))</f>
        <v/>
      </c>
    </row>
    <row r="165">
      <c r="A165" s="8" t="n"/>
      <c r="B165" s="8" t="n"/>
      <c r="C165" s="8" t="n"/>
      <c r="D165" s="14" t="n"/>
      <c r="E165" s="14" t="n"/>
      <c r="F165" s="12" t="n"/>
      <c r="G165" s="12" t="n"/>
      <c r="H165" s="12" t="n"/>
      <c r="I165" s="8" t="n"/>
      <c r="J165" s="11" t="n"/>
      <c r="K165" s="15">
        <f>IF(OR(D165="",E165=""),"",MAX(E165-D165,0))</f>
        <v/>
      </c>
      <c r="L165" s="15">
        <f>IF(K165="","",IF(Regole!$B$5&gt;0,MIN(K165,Regole!$B$5),K165))</f>
        <v/>
      </c>
      <c r="M165" s="15">
        <f>IF(F165="","",MAX(F165-N(G165)-N(H165),0))</f>
        <v/>
      </c>
      <c r="N165" s="16">
        <f>IF(OR(K165="",F165=""),"",IF(I165="Sì",0,ROUND((M165+N(H165)*(1-Regole!$B$7))*L165*Regole!$B$4,2)))</f>
        <v/>
      </c>
      <c r="O165" s="16">
        <f>IF(N165="","",IF(I165="Sì",0,N(J165)-N165))</f>
        <v/>
      </c>
      <c r="P165" s="15">
        <f>IF(OR(K165="",F165=""),"",IF(I165="Sì",0,M165*L165))</f>
        <v/>
      </c>
      <c r="Q165" s="15">
        <f>IF(OR(K165="",F165=""),"",IF(I165="Sì",0,N(H165)*L165))</f>
        <v/>
      </c>
      <c r="R165" s="15">
        <f>IF(OR(K165="",F165=""),"",IF(I165="Sì",0,F165*K165-P165-Q165))</f>
        <v/>
      </c>
      <c r="S165" s="17">
        <f>IF(D165="","",DATE(YEAR(D165),MONTH(D165),1))</f>
        <v/>
      </c>
    </row>
    <row r="166">
      <c r="A166" s="8" t="n"/>
      <c r="B166" s="8" t="n"/>
      <c r="C166" s="8" t="n"/>
      <c r="D166" s="14" t="n"/>
      <c r="E166" s="14" t="n"/>
      <c r="F166" s="12" t="n"/>
      <c r="G166" s="12" t="n"/>
      <c r="H166" s="12" t="n"/>
      <c r="I166" s="8" t="n"/>
      <c r="J166" s="11" t="n"/>
      <c r="K166" s="15">
        <f>IF(OR(D166="",E166=""),"",MAX(E166-D166,0))</f>
        <v/>
      </c>
      <c r="L166" s="15">
        <f>IF(K166="","",IF(Regole!$B$5&gt;0,MIN(K166,Regole!$B$5),K166))</f>
        <v/>
      </c>
      <c r="M166" s="15">
        <f>IF(F166="","",MAX(F166-N(G166)-N(H166),0))</f>
        <v/>
      </c>
      <c r="N166" s="16">
        <f>IF(OR(K166="",F166=""),"",IF(I166="Sì",0,ROUND((M166+N(H166)*(1-Regole!$B$7))*L166*Regole!$B$4,2)))</f>
        <v/>
      </c>
      <c r="O166" s="16">
        <f>IF(N166="","",IF(I166="Sì",0,N(J166)-N166))</f>
        <v/>
      </c>
      <c r="P166" s="15">
        <f>IF(OR(K166="",F166=""),"",IF(I166="Sì",0,M166*L166))</f>
        <v/>
      </c>
      <c r="Q166" s="15">
        <f>IF(OR(K166="",F166=""),"",IF(I166="Sì",0,N(H166)*L166))</f>
        <v/>
      </c>
      <c r="R166" s="15">
        <f>IF(OR(K166="",F166=""),"",IF(I166="Sì",0,F166*K166-P166-Q166))</f>
        <v/>
      </c>
      <c r="S166" s="17">
        <f>IF(D166="","",DATE(YEAR(D166),MONTH(D166),1))</f>
        <v/>
      </c>
    </row>
    <row r="167">
      <c r="A167" s="8" t="n"/>
      <c r="B167" s="8" t="n"/>
      <c r="C167" s="8" t="n"/>
      <c r="D167" s="14" t="n"/>
      <c r="E167" s="14" t="n"/>
      <c r="F167" s="12" t="n"/>
      <c r="G167" s="12" t="n"/>
      <c r="H167" s="12" t="n"/>
      <c r="I167" s="8" t="n"/>
      <c r="J167" s="11" t="n"/>
      <c r="K167" s="15">
        <f>IF(OR(D167="",E167=""),"",MAX(E167-D167,0))</f>
        <v/>
      </c>
      <c r="L167" s="15">
        <f>IF(K167="","",IF(Regole!$B$5&gt;0,MIN(K167,Regole!$B$5),K167))</f>
        <v/>
      </c>
      <c r="M167" s="15">
        <f>IF(F167="","",MAX(F167-N(G167)-N(H167),0))</f>
        <v/>
      </c>
      <c r="N167" s="16">
        <f>IF(OR(K167="",F167=""),"",IF(I167="Sì",0,ROUND((M167+N(H167)*(1-Regole!$B$7))*L167*Regole!$B$4,2)))</f>
        <v/>
      </c>
      <c r="O167" s="16">
        <f>IF(N167="","",IF(I167="Sì",0,N(J167)-N167))</f>
        <v/>
      </c>
      <c r="P167" s="15">
        <f>IF(OR(K167="",F167=""),"",IF(I167="Sì",0,M167*L167))</f>
        <v/>
      </c>
      <c r="Q167" s="15">
        <f>IF(OR(K167="",F167=""),"",IF(I167="Sì",0,N(H167)*L167))</f>
        <v/>
      </c>
      <c r="R167" s="15">
        <f>IF(OR(K167="",F167=""),"",IF(I167="Sì",0,F167*K167-P167-Q167))</f>
        <v/>
      </c>
      <c r="S167" s="17">
        <f>IF(D167="","",DATE(YEAR(D167),MONTH(D167),1))</f>
        <v/>
      </c>
    </row>
    <row r="168">
      <c r="A168" s="8" t="n"/>
      <c r="B168" s="8" t="n"/>
      <c r="C168" s="8" t="n"/>
      <c r="D168" s="14" t="n"/>
      <c r="E168" s="14" t="n"/>
      <c r="F168" s="12" t="n"/>
      <c r="G168" s="12" t="n"/>
      <c r="H168" s="12" t="n"/>
      <c r="I168" s="8" t="n"/>
      <c r="J168" s="11" t="n"/>
      <c r="K168" s="15">
        <f>IF(OR(D168="",E168=""),"",MAX(E168-D168,0))</f>
        <v/>
      </c>
      <c r="L168" s="15">
        <f>IF(K168="","",IF(Regole!$B$5&gt;0,MIN(K168,Regole!$B$5),K168))</f>
        <v/>
      </c>
      <c r="M168" s="15">
        <f>IF(F168="","",MAX(F168-N(G168)-N(H168),0))</f>
        <v/>
      </c>
      <c r="N168" s="16">
        <f>IF(OR(K168="",F168=""),"",IF(I168="Sì",0,ROUND((M168+N(H168)*(1-Regole!$B$7))*L168*Regole!$B$4,2)))</f>
        <v/>
      </c>
      <c r="O168" s="16">
        <f>IF(N168="","",IF(I168="Sì",0,N(J168)-N168))</f>
        <v/>
      </c>
      <c r="P168" s="15">
        <f>IF(OR(K168="",F168=""),"",IF(I168="Sì",0,M168*L168))</f>
        <v/>
      </c>
      <c r="Q168" s="15">
        <f>IF(OR(K168="",F168=""),"",IF(I168="Sì",0,N(H168)*L168))</f>
        <v/>
      </c>
      <c r="R168" s="15">
        <f>IF(OR(K168="",F168=""),"",IF(I168="Sì",0,F168*K168-P168-Q168))</f>
        <v/>
      </c>
      <c r="S168" s="17">
        <f>IF(D168="","",DATE(YEAR(D168),MONTH(D168),1))</f>
        <v/>
      </c>
    </row>
    <row r="169">
      <c r="A169" s="8" t="n"/>
      <c r="B169" s="8" t="n"/>
      <c r="C169" s="8" t="n"/>
      <c r="D169" s="14" t="n"/>
      <c r="E169" s="14" t="n"/>
      <c r="F169" s="12" t="n"/>
      <c r="G169" s="12" t="n"/>
      <c r="H169" s="12" t="n"/>
      <c r="I169" s="8" t="n"/>
      <c r="J169" s="11" t="n"/>
      <c r="K169" s="15">
        <f>IF(OR(D169="",E169=""),"",MAX(E169-D169,0))</f>
        <v/>
      </c>
      <c r="L169" s="15">
        <f>IF(K169="","",IF(Regole!$B$5&gt;0,MIN(K169,Regole!$B$5),K169))</f>
        <v/>
      </c>
      <c r="M169" s="15">
        <f>IF(F169="","",MAX(F169-N(G169)-N(H169),0))</f>
        <v/>
      </c>
      <c r="N169" s="16">
        <f>IF(OR(K169="",F169=""),"",IF(I169="Sì",0,ROUND((M169+N(H169)*(1-Regole!$B$7))*L169*Regole!$B$4,2)))</f>
        <v/>
      </c>
      <c r="O169" s="16">
        <f>IF(N169="","",IF(I169="Sì",0,N(J169)-N169))</f>
        <v/>
      </c>
      <c r="P169" s="15">
        <f>IF(OR(K169="",F169=""),"",IF(I169="Sì",0,M169*L169))</f>
        <v/>
      </c>
      <c r="Q169" s="15">
        <f>IF(OR(K169="",F169=""),"",IF(I169="Sì",0,N(H169)*L169))</f>
        <v/>
      </c>
      <c r="R169" s="15">
        <f>IF(OR(K169="",F169=""),"",IF(I169="Sì",0,F169*K169-P169-Q169))</f>
        <v/>
      </c>
      <c r="S169" s="17">
        <f>IF(D169="","",DATE(YEAR(D169),MONTH(D169),1))</f>
        <v/>
      </c>
    </row>
    <row r="170">
      <c r="A170" s="8" t="n"/>
      <c r="B170" s="8" t="n"/>
      <c r="C170" s="8" t="n"/>
      <c r="D170" s="14" t="n"/>
      <c r="E170" s="14" t="n"/>
      <c r="F170" s="12" t="n"/>
      <c r="G170" s="12" t="n"/>
      <c r="H170" s="12" t="n"/>
      <c r="I170" s="8" t="n"/>
      <c r="J170" s="11" t="n"/>
      <c r="K170" s="15">
        <f>IF(OR(D170="",E170=""),"",MAX(E170-D170,0))</f>
        <v/>
      </c>
      <c r="L170" s="15">
        <f>IF(K170="","",IF(Regole!$B$5&gt;0,MIN(K170,Regole!$B$5),K170))</f>
        <v/>
      </c>
      <c r="M170" s="15">
        <f>IF(F170="","",MAX(F170-N(G170)-N(H170),0))</f>
        <v/>
      </c>
      <c r="N170" s="16">
        <f>IF(OR(K170="",F170=""),"",IF(I170="Sì",0,ROUND((M170+N(H170)*(1-Regole!$B$7))*L170*Regole!$B$4,2)))</f>
        <v/>
      </c>
      <c r="O170" s="16">
        <f>IF(N170="","",IF(I170="Sì",0,N(J170)-N170))</f>
        <v/>
      </c>
      <c r="P170" s="15">
        <f>IF(OR(K170="",F170=""),"",IF(I170="Sì",0,M170*L170))</f>
        <v/>
      </c>
      <c r="Q170" s="15">
        <f>IF(OR(K170="",F170=""),"",IF(I170="Sì",0,N(H170)*L170))</f>
        <v/>
      </c>
      <c r="R170" s="15">
        <f>IF(OR(K170="",F170=""),"",IF(I170="Sì",0,F170*K170-P170-Q170))</f>
        <v/>
      </c>
      <c r="S170" s="17">
        <f>IF(D170="","",DATE(YEAR(D170),MONTH(D170),1))</f>
        <v/>
      </c>
    </row>
    <row r="171">
      <c r="A171" s="8" t="n"/>
      <c r="B171" s="8" t="n"/>
      <c r="C171" s="8" t="n"/>
      <c r="D171" s="14" t="n"/>
      <c r="E171" s="14" t="n"/>
      <c r="F171" s="12" t="n"/>
      <c r="G171" s="12" t="n"/>
      <c r="H171" s="12" t="n"/>
      <c r="I171" s="8" t="n"/>
      <c r="J171" s="11" t="n"/>
      <c r="K171" s="15">
        <f>IF(OR(D171="",E171=""),"",MAX(E171-D171,0))</f>
        <v/>
      </c>
      <c r="L171" s="15">
        <f>IF(K171="","",IF(Regole!$B$5&gt;0,MIN(K171,Regole!$B$5),K171))</f>
        <v/>
      </c>
      <c r="M171" s="15">
        <f>IF(F171="","",MAX(F171-N(G171)-N(H171),0))</f>
        <v/>
      </c>
      <c r="N171" s="16">
        <f>IF(OR(K171="",F171=""),"",IF(I171="Sì",0,ROUND((M171+N(H171)*(1-Regole!$B$7))*L171*Regole!$B$4,2)))</f>
        <v/>
      </c>
      <c r="O171" s="16">
        <f>IF(N171="","",IF(I171="Sì",0,N(J171)-N171))</f>
        <v/>
      </c>
      <c r="P171" s="15">
        <f>IF(OR(K171="",F171=""),"",IF(I171="Sì",0,M171*L171))</f>
        <v/>
      </c>
      <c r="Q171" s="15">
        <f>IF(OR(K171="",F171=""),"",IF(I171="Sì",0,N(H171)*L171))</f>
        <v/>
      </c>
      <c r="R171" s="15">
        <f>IF(OR(K171="",F171=""),"",IF(I171="Sì",0,F171*K171-P171-Q171))</f>
        <v/>
      </c>
      <c r="S171" s="17">
        <f>IF(D171="","",DATE(YEAR(D171),MONTH(D171),1))</f>
        <v/>
      </c>
    </row>
    <row r="172">
      <c r="A172" s="8" t="n"/>
      <c r="B172" s="8" t="n"/>
      <c r="C172" s="8" t="n"/>
      <c r="D172" s="14" t="n"/>
      <c r="E172" s="14" t="n"/>
      <c r="F172" s="12" t="n"/>
      <c r="G172" s="12" t="n"/>
      <c r="H172" s="12" t="n"/>
      <c r="I172" s="8" t="n"/>
      <c r="J172" s="11" t="n"/>
      <c r="K172" s="15">
        <f>IF(OR(D172="",E172=""),"",MAX(E172-D172,0))</f>
        <v/>
      </c>
      <c r="L172" s="15">
        <f>IF(K172="","",IF(Regole!$B$5&gt;0,MIN(K172,Regole!$B$5),K172))</f>
        <v/>
      </c>
      <c r="M172" s="15">
        <f>IF(F172="","",MAX(F172-N(G172)-N(H172),0))</f>
        <v/>
      </c>
      <c r="N172" s="16">
        <f>IF(OR(K172="",F172=""),"",IF(I172="Sì",0,ROUND((M172+N(H172)*(1-Regole!$B$7))*L172*Regole!$B$4,2)))</f>
        <v/>
      </c>
      <c r="O172" s="16">
        <f>IF(N172="","",IF(I172="Sì",0,N(J172)-N172))</f>
        <v/>
      </c>
      <c r="P172" s="15">
        <f>IF(OR(K172="",F172=""),"",IF(I172="Sì",0,M172*L172))</f>
        <v/>
      </c>
      <c r="Q172" s="15">
        <f>IF(OR(K172="",F172=""),"",IF(I172="Sì",0,N(H172)*L172))</f>
        <v/>
      </c>
      <c r="R172" s="15">
        <f>IF(OR(K172="",F172=""),"",IF(I172="Sì",0,F172*K172-P172-Q172))</f>
        <v/>
      </c>
      <c r="S172" s="17">
        <f>IF(D172="","",DATE(YEAR(D172),MONTH(D172),1))</f>
        <v/>
      </c>
    </row>
    <row r="173">
      <c r="A173" s="8" t="n"/>
      <c r="B173" s="8" t="n"/>
      <c r="C173" s="8" t="n"/>
      <c r="D173" s="14" t="n"/>
      <c r="E173" s="14" t="n"/>
      <c r="F173" s="12" t="n"/>
      <c r="G173" s="12" t="n"/>
      <c r="H173" s="12" t="n"/>
      <c r="I173" s="8" t="n"/>
      <c r="J173" s="11" t="n"/>
      <c r="K173" s="15">
        <f>IF(OR(D173="",E173=""),"",MAX(E173-D173,0))</f>
        <v/>
      </c>
      <c r="L173" s="15">
        <f>IF(K173="","",IF(Regole!$B$5&gt;0,MIN(K173,Regole!$B$5),K173))</f>
        <v/>
      </c>
      <c r="M173" s="15">
        <f>IF(F173="","",MAX(F173-N(G173)-N(H173),0))</f>
        <v/>
      </c>
      <c r="N173" s="16">
        <f>IF(OR(K173="",F173=""),"",IF(I173="Sì",0,ROUND((M173+N(H173)*(1-Regole!$B$7))*L173*Regole!$B$4,2)))</f>
        <v/>
      </c>
      <c r="O173" s="16">
        <f>IF(N173="","",IF(I173="Sì",0,N(J173)-N173))</f>
        <v/>
      </c>
      <c r="P173" s="15">
        <f>IF(OR(K173="",F173=""),"",IF(I173="Sì",0,M173*L173))</f>
        <v/>
      </c>
      <c r="Q173" s="15">
        <f>IF(OR(K173="",F173=""),"",IF(I173="Sì",0,N(H173)*L173))</f>
        <v/>
      </c>
      <c r="R173" s="15">
        <f>IF(OR(K173="",F173=""),"",IF(I173="Sì",0,F173*K173-P173-Q173))</f>
        <v/>
      </c>
      <c r="S173" s="17">
        <f>IF(D173="","",DATE(YEAR(D173),MONTH(D173),1))</f>
        <v/>
      </c>
    </row>
    <row r="174">
      <c r="A174" s="8" t="n"/>
      <c r="B174" s="8" t="n"/>
      <c r="C174" s="8" t="n"/>
      <c r="D174" s="14" t="n"/>
      <c r="E174" s="14" t="n"/>
      <c r="F174" s="12" t="n"/>
      <c r="G174" s="12" t="n"/>
      <c r="H174" s="12" t="n"/>
      <c r="I174" s="8" t="n"/>
      <c r="J174" s="11" t="n"/>
      <c r="K174" s="15">
        <f>IF(OR(D174="",E174=""),"",MAX(E174-D174,0))</f>
        <v/>
      </c>
      <c r="L174" s="15">
        <f>IF(K174="","",IF(Regole!$B$5&gt;0,MIN(K174,Regole!$B$5),K174))</f>
        <v/>
      </c>
      <c r="M174" s="15">
        <f>IF(F174="","",MAX(F174-N(G174)-N(H174),0))</f>
        <v/>
      </c>
      <c r="N174" s="16">
        <f>IF(OR(K174="",F174=""),"",IF(I174="Sì",0,ROUND((M174+N(H174)*(1-Regole!$B$7))*L174*Regole!$B$4,2)))</f>
        <v/>
      </c>
      <c r="O174" s="16">
        <f>IF(N174="","",IF(I174="Sì",0,N(J174)-N174))</f>
        <v/>
      </c>
      <c r="P174" s="15">
        <f>IF(OR(K174="",F174=""),"",IF(I174="Sì",0,M174*L174))</f>
        <v/>
      </c>
      <c r="Q174" s="15">
        <f>IF(OR(K174="",F174=""),"",IF(I174="Sì",0,N(H174)*L174))</f>
        <v/>
      </c>
      <c r="R174" s="15">
        <f>IF(OR(K174="",F174=""),"",IF(I174="Sì",0,F174*K174-P174-Q174))</f>
        <v/>
      </c>
      <c r="S174" s="17">
        <f>IF(D174="","",DATE(YEAR(D174),MONTH(D174),1))</f>
        <v/>
      </c>
    </row>
    <row r="175">
      <c r="A175" s="8" t="n"/>
      <c r="B175" s="8" t="n"/>
      <c r="C175" s="8" t="n"/>
      <c r="D175" s="14" t="n"/>
      <c r="E175" s="14" t="n"/>
      <c r="F175" s="12" t="n"/>
      <c r="G175" s="12" t="n"/>
      <c r="H175" s="12" t="n"/>
      <c r="I175" s="8" t="n"/>
      <c r="J175" s="11" t="n"/>
      <c r="K175" s="15">
        <f>IF(OR(D175="",E175=""),"",MAX(E175-D175,0))</f>
        <v/>
      </c>
      <c r="L175" s="15">
        <f>IF(K175="","",IF(Regole!$B$5&gt;0,MIN(K175,Regole!$B$5),K175))</f>
        <v/>
      </c>
      <c r="M175" s="15">
        <f>IF(F175="","",MAX(F175-N(G175)-N(H175),0))</f>
        <v/>
      </c>
      <c r="N175" s="16">
        <f>IF(OR(K175="",F175=""),"",IF(I175="Sì",0,ROUND((M175+N(H175)*(1-Regole!$B$7))*L175*Regole!$B$4,2)))</f>
        <v/>
      </c>
      <c r="O175" s="16">
        <f>IF(N175="","",IF(I175="Sì",0,N(J175)-N175))</f>
        <v/>
      </c>
      <c r="P175" s="15">
        <f>IF(OR(K175="",F175=""),"",IF(I175="Sì",0,M175*L175))</f>
        <v/>
      </c>
      <c r="Q175" s="15">
        <f>IF(OR(K175="",F175=""),"",IF(I175="Sì",0,N(H175)*L175))</f>
        <v/>
      </c>
      <c r="R175" s="15">
        <f>IF(OR(K175="",F175=""),"",IF(I175="Sì",0,F175*K175-P175-Q175))</f>
        <v/>
      </c>
      <c r="S175" s="17">
        <f>IF(D175="","",DATE(YEAR(D175),MONTH(D175),1))</f>
        <v/>
      </c>
    </row>
    <row r="176">
      <c r="A176" s="8" t="n"/>
      <c r="B176" s="8" t="n"/>
      <c r="C176" s="8" t="n"/>
      <c r="D176" s="14" t="n"/>
      <c r="E176" s="14" t="n"/>
      <c r="F176" s="12" t="n"/>
      <c r="G176" s="12" t="n"/>
      <c r="H176" s="12" t="n"/>
      <c r="I176" s="8" t="n"/>
      <c r="J176" s="11" t="n"/>
      <c r="K176" s="15">
        <f>IF(OR(D176="",E176=""),"",MAX(E176-D176,0))</f>
        <v/>
      </c>
      <c r="L176" s="15">
        <f>IF(K176="","",IF(Regole!$B$5&gt;0,MIN(K176,Regole!$B$5),K176))</f>
        <v/>
      </c>
      <c r="M176" s="15">
        <f>IF(F176="","",MAX(F176-N(G176)-N(H176),0))</f>
        <v/>
      </c>
      <c r="N176" s="16">
        <f>IF(OR(K176="",F176=""),"",IF(I176="Sì",0,ROUND((M176+N(H176)*(1-Regole!$B$7))*L176*Regole!$B$4,2)))</f>
        <v/>
      </c>
      <c r="O176" s="16">
        <f>IF(N176="","",IF(I176="Sì",0,N(J176)-N176))</f>
        <v/>
      </c>
      <c r="P176" s="15">
        <f>IF(OR(K176="",F176=""),"",IF(I176="Sì",0,M176*L176))</f>
        <v/>
      </c>
      <c r="Q176" s="15">
        <f>IF(OR(K176="",F176=""),"",IF(I176="Sì",0,N(H176)*L176))</f>
        <v/>
      </c>
      <c r="R176" s="15">
        <f>IF(OR(K176="",F176=""),"",IF(I176="Sì",0,F176*K176-P176-Q176))</f>
        <v/>
      </c>
      <c r="S176" s="17">
        <f>IF(D176="","",DATE(YEAR(D176),MONTH(D176),1))</f>
        <v/>
      </c>
    </row>
    <row r="177">
      <c r="A177" s="8" t="n"/>
      <c r="B177" s="8" t="n"/>
      <c r="C177" s="8" t="n"/>
      <c r="D177" s="14" t="n"/>
      <c r="E177" s="14" t="n"/>
      <c r="F177" s="12" t="n"/>
      <c r="G177" s="12" t="n"/>
      <c r="H177" s="12" t="n"/>
      <c r="I177" s="8" t="n"/>
      <c r="J177" s="11" t="n"/>
      <c r="K177" s="15">
        <f>IF(OR(D177="",E177=""),"",MAX(E177-D177,0))</f>
        <v/>
      </c>
      <c r="L177" s="15">
        <f>IF(K177="","",IF(Regole!$B$5&gt;0,MIN(K177,Regole!$B$5),K177))</f>
        <v/>
      </c>
      <c r="M177" s="15">
        <f>IF(F177="","",MAX(F177-N(G177)-N(H177),0))</f>
        <v/>
      </c>
      <c r="N177" s="16">
        <f>IF(OR(K177="",F177=""),"",IF(I177="Sì",0,ROUND((M177+N(H177)*(1-Regole!$B$7))*L177*Regole!$B$4,2)))</f>
        <v/>
      </c>
      <c r="O177" s="16">
        <f>IF(N177="","",IF(I177="Sì",0,N(J177)-N177))</f>
        <v/>
      </c>
      <c r="P177" s="15">
        <f>IF(OR(K177="",F177=""),"",IF(I177="Sì",0,M177*L177))</f>
        <v/>
      </c>
      <c r="Q177" s="15">
        <f>IF(OR(K177="",F177=""),"",IF(I177="Sì",0,N(H177)*L177))</f>
        <v/>
      </c>
      <c r="R177" s="15">
        <f>IF(OR(K177="",F177=""),"",IF(I177="Sì",0,F177*K177-P177-Q177))</f>
        <v/>
      </c>
      <c r="S177" s="17">
        <f>IF(D177="","",DATE(YEAR(D177),MONTH(D177),1))</f>
        <v/>
      </c>
    </row>
    <row r="178">
      <c r="A178" s="8" t="n"/>
      <c r="B178" s="8" t="n"/>
      <c r="C178" s="8" t="n"/>
      <c r="D178" s="14" t="n"/>
      <c r="E178" s="14" t="n"/>
      <c r="F178" s="12" t="n"/>
      <c r="G178" s="12" t="n"/>
      <c r="H178" s="12" t="n"/>
      <c r="I178" s="8" t="n"/>
      <c r="J178" s="11" t="n"/>
      <c r="K178" s="15">
        <f>IF(OR(D178="",E178=""),"",MAX(E178-D178,0))</f>
        <v/>
      </c>
      <c r="L178" s="15">
        <f>IF(K178="","",IF(Regole!$B$5&gt;0,MIN(K178,Regole!$B$5),K178))</f>
        <v/>
      </c>
      <c r="M178" s="15">
        <f>IF(F178="","",MAX(F178-N(G178)-N(H178),0))</f>
        <v/>
      </c>
      <c r="N178" s="16">
        <f>IF(OR(K178="",F178=""),"",IF(I178="Sì",0,ROUND((M178+N(H178)*(1-Regole!$B$7))*L178*Regole!$B$4,2)))</f>
        <v/>
      </c>
      <c r="O178" s="16">
        <f>IF(N178="","",IF(I178="Sì",0,N(J178)-N178))</f>
        <v/>
      </c>
      <c r="P178" s="15">
        <f>IF(OR(K178="",F178=""),"",IF(I178="Sì",0,M178*L178))</f>
        <v/>
      </c>
      <c r="Q178" s="15">
        <f>IF(OR(K178="",F178=""),"",IF(I178="Sì",0,N(H178)*L178))</f>
        <v/>
      </c>
      <c r="R178" s="15">
        <f>IF(OR(K178="",F178=""),"",IF(I178="Sì",0,F178*K178-P178-Q178))</f>
        <v/>
      </c>
      <c r="S178" s="17">
        <f>IF(D178="","",DATE(YEAR(D178),MONTH(D178),1))</f>
        <v/>
      </c>
    </row>
    <row r="179">
      <c r="A179" s="8" t="n"/>
      <c r="B179" s="8" t="n"/>
      <c r="C179" s="8" t="n"/>
      <c r="D179" s="14" t="n"/>
      <c r="E179" s="14" t="n"/>
      <c r="F179" s="12" t="n"/>
      <c r="G179" s="12" t="n"/>
      <c r="H179" s="12" t="n"/>
      <c r="I179" s="8" t="n"/>
      <c r="J179" s="11" t="n"/>
      <c r="K179" s="15">
        <f>IF(OR(D179="",E179=""),"",MAX(E179-D179,0))</f>
        <v/>
      </c>
      <c r="L179" s="15">
        <f>IF(K179="","",IF(Regole!$B$5&gt;0,MIN(K179,Regole!$B$5),K179))</f>
        <v/>
      </c>
      <c r="M179" s="15">
        <f>IF(F179="","",MAX(F179-N(G179)-N(H179),0))</f>
        <v/>
      </c>
      <c r="N179" s="16">
        <f>IF(OR(K179="",F179=""),"",IF(I179="Sì",0,ROUND((M179+N(H179)*(1-Regole!$B$7))*L179*Regole!$B$4,2)))</f>
        <v/>
      </c>
      <c r="O179" s="16">
        <f>IF(N179="","",IF(I179="Sì",0,N(J179)-N179))</f>
        <v/>
      </c>
      <c r="P179" s="15">
        <f>IF(OR(K179="",F179=""),"",IF(I179="Sì",0,M179*L179))</f>
        <v/>
      </c>
      <c r="Q179" s="15">
        <f>IF(OR(K179="",F179=""),"",IF(I179="Sì",0,N(H179)*L179))</f>
        <v/>
      </c>
      <c r="R179" s="15">
        <f>IF(OR(K179="",F179=""),"",IF(I179="Sì",0,F179*K179-P179-Q179))</f>
        <v/>
      </c>
      <c r="S179" s="17">
        <f>IF(D179="","",DATE(YEAR(D179),MONTH(D179),1))</f>
        <v/>
      </c>
    </row>
    <row r="180">
      <c r="A180" s="8" t="n"/>
      <c r="B180" s="8" t="n"/>
      <c r="C180" s="8" t="n"/>
      <c r="D180" s="14" t="n"/>
      <c r="E180" s="14" t="n"/>
      <c r="F180" s="12" t="n"/>
      <c r="G180" s="12" t="n"/>
      <c r="H180" s="12" t="n"/>
      <c r="I180" s="8" t="n"/>
      <c r="J180" s="11" t="n"/>
      <c r="K180" s="15">
        <f>IF(OR(D180="",E180=""),"",MAX(E180-D180,0))</f>
        <v/>
      </c>
      <c r="L180" s="15">
        <f>IF(K180="","",IF(Regole!$B$5&gt;0,MIN(K180,Regole!$B$5),K180))</f>
        <v/>
      </c>
      <c r="M180" s="15">
        <f>IF(F180="","",MAX(F180-N(G180)-N(H180),0))</f>
        <v/>
      </c>
      <c r="N180" s="16">
        <f>IF(OR(K180="",F180=""),"",IF(I180="Sì",0,ROUND((M180+N(H180)*(1-Regole!$B$7))*L180*Regole!$B$4,2)))</f>
        <v/>
      </c>
      <c r="O180" s="16">
        <f>IF(N180="","",IF(I180="Sì",0,N(J180)-N180))</f>
        <v/>
      </c>
      <c r="P180" s="15">
        <f>IF(OR(K180="",F180=""),"",IF(I180="Sì",0,M180*L180))</f>
        <v/>
      </c>
      <c r="Q180" s="15">
        <f>IF(OR(K180="",F180=""),"",IF(I180="Sì",0,N(H180)*L180))</f>
        <v/>
      </c>
      <c r="R180" s="15">
        <f>IF(OR(K180="",F180=""),"",IF(I180="Sì",0,F180*K180-P180-Q180))</f>
        <v/>
      </c>
      <c r="S180" s="17">
        <f>IF(D180="","",DATE(YEAR(D180),MONTH(D180),1))</f>
        <v/>
      </c>
    </row>
    <row r="181">
      <c r="A181" s="8" t="n"/>
      <c r="B181" s="8" t="n"/>
      <c r="C181" s="8" t="n"/>
      <c r="D181" s="14" t="n"/>
      <c r="E181" s="14" t="n"/>
      <c r="F181" s="12" t="n"/>
      <c r="G181" s="12" t="n"/>
      <c r="H181" s="12" t="n"/>
      <c r="I181" s="8" t="n"/>
      <c r="J181" s="11" t="n"/>
      <c r="K181" s="15">
        <f>IF(OR(D181="",E181=""),"",MAX(E181-D181,0))</f>
        <v/>
      </c>
      <c r="L181" s="15">
        <f>IF(K181="","",IF(Regole!$B$5&gt;0,MIN(K181,Regole!$B$5),K181))</f>
        <v/>
      </c>
      <c r="M181" s="15">
        <f>IF(F181="","",MAX(F181-N(G181)-N(H181),0))</f>
        <v/>
      </c>
      <c r="N181" s="16">
        <f>IF(OR(K181="",F181=""),"",IF(I181="Sì",0,ROUND((M181+N(H181)*(1-Regole!$B$7))*L181*Regole!$B$4,2)))</f>
        <v/>
      </c>
      <c r="O181" s="16">
        <f>IF(N181="","",IF(I181="Sì",0,N(J181)-N181))</f>
        <v/>
      </c>
      <c r="P181" s="15">
        <f>IF(OR(K181="",F181=""),"",IF(I181="Sì",0,M181*L181))</f>
        <v/>
      </c>
      <c r="Q181" s="15">
        <f>IF(OR(K181="",F181=""),"",IF(I181="Sì",0,N(H181)*L181))</f>
        <v/>
      </c>
      <c r="R181" s="15">
        <f>IF(OR(K181="",F181=""),"",IF(I181="Sì",0,F181*K181-P181-Q181))</f>
        <v/>
      </c>
      <c r="S181" s="17">
        <f>IF(D181="","",DATE(YEAR(D181),MONTH(D181),1))</f>
        <v/>
      </c>
    </row>
    <row r="182">
      <c r="A182" s="8" t="n"/>
      <c r="B182" s="8" t="n"/>
      <c r="C182" s="8" t="n"/>
      <c r="D182" s="14" t="n"/>
      <c r="E182" s="14" t="n"/>
      <c r="F182" s="12" t="n"/>
      <c r="G182" s="12" t="n"/>
      <c r="H182" s="12" t="n"/>
      <c r="I182" s="8" t="n"/>
      <c r="J182" s="11" t="n"/>
      <c r="K182" s="15">
        <f>IF(OR(D182="",E182=""),"",MAX(E182-D182,0))</f>
        <v/>
      </c>
      <c r="L182" s="15">
        <f>IF(K182="","",IF(Regole!$B$5&gt;0,MIN(K182,Regole!$B$5),K182))</f>
        <v/>
      </c>
      <c r="M182" s="15">
        <f>IF(F182="","",MAX(F182-N(G182)-N(H182),0))</f>
        <v/>
      </c>
      <c r="N182" s="16">
        <f>IF(OR(K182="",F182=""),"",IF(I182="Sì",0,ROUND((M182+N(H182)*(1-Regole!$B$7))*L182*Regole!$B$4,2)))</f>
        <v/>
      </c>
      <c r="O182" s="16">
        <f>IF(N182="","",IF(I182="Sì",0,N(J182)-N182))</f>
        <v/>
      </c>
      <c r="P182" s="15">
        <f>IF(OR(K182="",F182=""),"",IF(I182="Sì",0,M182*L182))</f>
        <v/>
      </c>
      <c r="Q182" s="15">
        <f>IF(OR(K182="",F182=""),"",IF(I182="Sì",0,N(H182)*L182))</f>
        <v/>
      </c>
      <c r="R182" s="15">
        <f>IF(OR(K182="",F182=""),"",IF(I182="Sì",0,F182*K182-P182-Q182))</f>
        <v/>
      </c>
      <c r="S182" s="17">
        <f>IF(D182="","",DATE(YEAR(D182),MONTH(D182),1))</f>
        <v/>
      </c>
    </row>
    <row r="183">
      <c r="A183" s="8" t="n"/>
      <c r="B183" s="8" t="n"/>
      <c r="C183" s="8" t="n"/>
      <c r="D183" s="14" t="n"/>
      <c r="E183" s="14" t="n"/>
      <c r="F183" s="12" t="n"/>
      <c r="G183" s="12" t="n"/>
      <c r="H183" s="12" t="n"/>
      <c r="I183" s="8" t="n"/>
      <c r="J183" s="11" t="n"/>
      <c r="K183" s="15">
        <f>IF(OR(D183="",E183=""),"",MAX(E183-D183,0))</f>
        <v/>
      </c>
      <c r="L183" s="15">
        <f>IF(K183="","",IF(Regole!$B$5&gt;0,MIN(K183,Regole!$B$5),K183))</f>
        <v/>
      </c>
      <c r="M183" s="15">
        <f>IF(F183="","",MAX(F183-N(G183)-N(H183),0))</f>
        <v/>
      </c>
      <c r="N183" s="16">
        <f>IF(OR(K183="",F183=""),"",IF(I183="Sì",0,ROUND((M183+N(H183)*(1-Regole!$B$7))*L183*Regole!$B$4,2)))</f>
        <v/>
      </c>
      <c r="O183" s="16">
        <f>IF(N183="","",IF(I183="Sì",0,N(J183)-N183))</f>
        <v/>
      </c>
      <c r="P183" s="15">
        <f>IF(OR(K183="",F183=""),"",IF(I183="Sì",0,M183*L183))</f>
        <v/>
      </c>
      <c r="Q183" s="15">
        <f>IF(OR(K183="",F183=""),"",IF(I183="Sì",0,N(H183)*L183))</f>
        <v/>
      </c>
      <c r="R183" s="15">
        <f>IF(OR(K183="",F183=""),"",IF(I183="Sì",0,F183*K183-P183-Q183))</f>
        <v/>
      </c>
      <c r="S183" s="17">
        <f>IF(D183="","",DATE(YEAR(D183),MONTH(D183),1))</f>
        <v/>
      </c>
    </row>
    <row r="184">
      <c r="A184" s="8" t="n"/>
      <c r="B184" s="8" t="n"/>
      <c r="C184" s="8" t="n"/>
      <c r="D184" s="14" t="n"/>
      <c r="E184" s="14" t="n"/>
      <c r="F184" s="12" t="n"/>
      <c r="G184" s="12" t="n"/>
      <c r="H184" s="12" t="n"/>
      <c r="I184" s="8" t="n"/>
      <c r="J184" s="11" t="n"/>
      <c r="K184" s="15">
        <f>IF(OR(D184="",E184=""),"",MAX(E184-D184,0))</f>
        <v/>
      </c>
      <c r="L184" s="15">
        <f>IF(K184="","",IF(Regole!$B$5&gt;0,MIN(K184,Regole!$B$5),K184))</f>
        <v/>
      </c>
      <c r="M184" s="15">
        <f>IF(F184="","",MAX(F184-N(G184)-N(H184),0))</f>
        <v/>
      </c>
      <c r="N184" s="16">
        <f>IF(OR(K184="",F184=""),"",IF(I184="Sì",0,ROUND((M184+N(H184)*(1-Regole!$B$7))*L184*Regole!$B$4,2)))</f>
        <v/>
      </c>
      <c r="O184" s="16">
        <f>IF(N184="","",IF(I184="Sì",0,N(J184)-N184))</f>
        <v/>
      </c>
      <c r="P184" s="15">
        <f>IF(OR(K184="",F184=""),"",IF(I184="Sì",0,M184*L184))</f>
        <v/>
      </c>
      <c r="Q184" s="15">
        <f>IF(OR(K184="",F184=""),"",IF(I184="Sì",0,N(H184)*L184))</f>
        <v/>
      </c>
      <c r="R184" s="15">
        <f>IF(OR(K184="",F184=""),"",IF(I184="Sì",0,F184*K184-P184-Q184))</f>
        <v/>
      </c>
      <c r="S184" s="17">
        <f>IF(D184="","",DATE(YEAR(D184),MONTH(D184),1))</f>
        <v/>
      </c>
    </row>
    <row r="185">
      <c r="A185" s="8" t="n"/>
      <c r="B185" s="8" t="n"/>
      <c r="C185" s="8" t="n"/>
      <c r="D185" s="14" t="n"/>
      <c r="E185" s="14" t="n"/>
      <c r="F185" s="12" t="n"/>
      <c r="G185" s="12" t="n"/>
      <c r="H185" s="12" t="n"/>
      <c r="I185" s="8" t="n"/>
      <c r="J185" s="11" t="n"/>
      <c r="K185" s="15">
        <f>IF(OR(D185="",E185=""),"",MAX(E185-D185,0))</f>
        <v/>
      </c>
      <c r="L185" s="15">
        <f>IF(K185="","",IF(Regole!$B$5&gt;0,MIN(K185,Regole!$B$5),K185))</f>
        <v/>
      </c>
      <c r="M185" s="15">
        <f>IF(F185="","",MAX(F185-N(G185)-N(H185),0))</f>
        <v/>
      </c>
      <c r="N185" s="16">
        <f>IF(OR(K185="",F185=""),"",IF(I185="Sì",0,ROUND((M185+N(H185)*(1-Regole!$B$7))*L185*Regole!$B$4,2)))</f>
        <v/>
      </c>
      <c r="O185" s="16">
        <f>IF(N185="","",IF(I185="Sì",0,N(J185)-N185))</f>
        <v/>
      </c>
      <c r="P185" s="15">
        <f>IF(OR(K185="",F185=""),"",IF(I185="Sì",0,M185*L185))</f>
        <v/>
      </c>
      <c r="Q185" s="15">
        <f>IF(OR(K185="",F185=""),"",IF(I185="Sì",0,N(H185)*L185))</f>
        <v/>
      </c>
      <c r="R185" s="15">
        <f>IF(OR(K185="",F185=""),"",IF(I185="Sì",0,F185*K185-P185-Q185))</f>
        <v/>
      </c>
      <c r="S185" s="17">
        <f>IF(D185="","",DATE(YEAR(D185),MONTH(D185),1))</f>
        <v/>
      </c>
    </row>
    <row r="186">
      <c r="A186" s="8" t="n"/>
      <c r="B186" s="8" t="n"/>
      <c r="C186" s="8" t="n"/>
      <c r="D186" s="14" t="n"/>
      <c r="E186" s="14" t="n"/>
      <c r="F186" s="12" t="n"/>
      <c r="G186" s="12" t="n"/>
      <c r="H186" s="12" t="n"/>
      <c r="I186" s="8" t="n"/>
      <c r="J186" s="11" t="n"/>
      <c r="K186" s="15">
        <f>IF(OR(D186="",E186=""),"",MAX(E186-D186,0))</f>
        <v/>
      </c>
      <c r="L186" s="15">
        <f>IF(K186="","",IF(Regole!$B$5&gt;0,MIN(K186,Regole!$B$5),K186))</f>
        <v/>
      </c>
      <c r="M186" s="15">
        <f>IF(F186="","",MAX(F186-N(G186)-N(H186),0))</f>
        <v/>
      </c>
      <c r="N186" s="16">
        <f>IF(OR(K186="",F186=""),"",IF(I186="Sì",0,ROUND((M186+N(H186)*(1-Regole!$B$7))*L186*Regole!$B$4,2)))</f>
        <v/>
      </c>
      <c r="O186" s="16">
        <f>IF(N186="","",IF(I186="Sì",0,N(J186)-N186))</f>
        <v/>
      </c>
      <c r="P186" s="15">
        <f>IF(OR(K186="",F186=""),"",IF(I186="Sì",0,M186*L186))</f>
        <v/>
      </c>
      <c r="Q186" s="15">
        <f>IF(OR(K186="",F186=""),"",IF(I186="Sì",0,N(H186)*L186))</f>
        <v/>
      </c>
      <c r="R186" s="15">
        <f>IF(OR(K186="",F186=""),"",IF(I186="Sì",0,F186*K186-P186-Q186))</f>
        <v/>
      </c>
      <c r="S186" s="17">
        <f>IF(D186="","",DATE(YEAR(D186),MONTH(D186),1))</f>
        <v/>
      </c>
    </row>
    <row r="187">
      <c r="A187" s="8" t="n"/>
      <c r="B187" s="8" t="n"/>
      <c r="C187" s="8" t="n"/>
      <c r="D187" s="14" t="n"/>
      <c r="E187" s="14" t="n"/>
      <c r="F187" s="12" t="n"/>
      <c r="G187" s="12" t="n"/>
      <c r="H187" s="12" t="n"/>
      <c r="I187" s="8" t="n"/>
      <c r="J187" s="11" t="n"/>
      <c r="K187" s="15">
        <f>IF(OR(D187="",E187=""),"",MAX(E187-D187,0))</f>
        <v/>
      </c>
      <c r="L187" s="15">
        <f>IF(K187="","",IF(Regole!$B$5&gt;0,MIN(K187,Regole!$B$5),K187))</f>
        <v/>
      </c>
      <c r="M187" s="15">
        <f>IF(F187="","",MAX(F187-N(G187)-N(H187),0))</f>
        <v/>
      </c>
      <c r="N187" s="16">
        <f>IF(OR(K187="",F187=""),"",IF(I187="Sì",0,ROUND((M187+N(H187)*(1-Regole!$B$7))*L187*Regole!$B$4,2)))</f>
        <v/>
      </c>
      <c r="O187" s="16">
        <f>IF(N187="","",IF(I187="Sì",0,N(J187)-N187))</f>
        <v/>
      </c>
      <c r="P187" s="15">
        <f>IF(OR(K187="",F187=""),"",IF(I187="Sì",0,M187*L187))</f>
        <v/>
      </c>
      <c r="Q187" s="15">
        <f>IF(OR(K187="",F187=""),"",IF(I187="Sì",0,N(H187)*L187))</f>
        <v/>
      </c>
      <c r="R187" s="15">
        <f>IF(OR(K187="",F187=""),"",IF(I187="Sì",0,F187*K187-P187-Q187))</f>
        <v/>
      </c>
      <c r="S187" s="17">
        <f>IF(D187="","",DATE(YEAR(D187),MONTH(D187),1))</f>
        <v/>
      </c>
    </row>
    <row r="188">
      <c r="A188" s="8" t="n"/>
      <c r="B188" s="8" t="n"/>
      <c r="C188" s="8" t="n"/>
      <c r="D188" s="14" t="n"/>
      <c r="E188" s="14" t="n"/>
      <c r="F188" s="12" t="n"/>
      <c r="G188" s="12" t="n"/>
      <c r="H188" s="12" t="n"/>
      <c r="I188" s="8" t="n"/>
      <c r="J188" s="11" t="n"/>
      <c r="K188" s="15">
        <f>IF(OR(D188="",E188=""),"",MAX(E188-D188,0))</f>
        <v/>
      </c>
      <c r="L188" s="15">
        <f>IF(K188="","",IF(Regole!$B$5&gt;0,MIN(K188,Regole!$B$5),K188))</f>
        <v/>
      </c>
      <c r="M188" s="15">
        <f>IF(F188="","",MAX(F188-N(G188)-N(H188),0))</f>
        <v/>
      </c>
      <c r="N188" s="16">
        <f>IF(OR(K188="",F188=""),"",IF(I188="Sì",0,ROUND((M188+N(H188)*(1-Regole!$B$7))*L188*Regole!$B$4,2)))</f>
        <v/>
      </c>
      <c r="O188" s="16">
        <f>IF(N188="","",IF(I188="Sì",0,N(J188)-N188))</f>
        <v/>
      </c>
      <c r="P188" s="15">
        <f>IF(OR(K188="",F188=""),"",IF(I188="Sì",0,M188*L188))</f>
        <v/>
      </c>
      <c r="Q188" s="15">
        <f>IF(OR(K188="",F188=""),"",IF(I188="Sì",0,N(H188)*L188))</f>
        <v/>
      </c>
      <c r="R188" s="15">
        <f>IF(OR(K188="",F188=""),"",IF(I188="Sì",0,F188*K188-P188-Q188))</f>
        <v/>
      </c>
      <c r="S188" s="17">
        <f>IF(D188="","",DATE(YEAR(D188),MONTH(D188),1))</f>
        <v/>
      </c>
    </row>
    <row r="189">
      <c r="A189" s="8" t="n"/>
      <c r="B189" s="8" t="n"/>
      <c r="C189" s="8" t="n"/>
      <c r="D189" s="14" t="n"/>
      <c r="E189" s="14" t="n"/>
      <c r="F189" s="12" t="n"/>
      <c r="G189" s="12" t="n"/>
      <c r="H189" s="12" t="n"/>
      <c r="I189" s="8" t="n"/>
      <c r="J189" s="11" t="n"/>
      <c r="K189" s="15">
        <f>IF(OR(D189="",E189=""),"",MAX(E189-D189,0))</f>
        <v/>
      </c>
      <c r="L189" s="15">
        <f>IF(K189="","",IF(Regole!$B$5&gt;0,MIN(K189,Regole!$B$5),K189))</f>
        <v/>
      </c>
      <c r="M189" s="15">
        <f>IF(F189="","",MAX(F189-N(G189)-N(H189),0))</f>
        <v/>
      </c>
      <c r="N189" s="16">
        <f>IF(OR(K189="",F189=""),"",IF(I189="Sì",0,ROUND((M189+N(H189)*(1-Regole!$B$7))*L189*Regole!$B$4,2)))</f>
        <v/>
      </c>
      <c r="O189" s="16">
        <f>IF(N189="","",IF(I189="Sì",0,N(J189)-N189))</f>
        <v/>
      </c>
      <c r="P189" s="15">
        <f>IF(OR(K189="",F189=""),"",IF(I189="Sì",0,M189*L189))</f>
        <v/>
      </c>
      <c r="Q189" s="15">
        <f>IF(OR(K189="",F189=""),"",IF(I189="Sì",0,N(H189)*L189))</f>
        <v/>
      </c>
      <c r="R189" s="15">
        <f>IF(OR(K189="",F189=""),"",IF(I189="Sì",0,F189*K189-P189-Q189))</f>
        <v/>
      </c>
      <c r="S189" s="17">
        <f>IF(D189="","",DATE(YEAR(D189),MONTH(D189),1))</f>
        <v/>
      </c>
    </row>
    <row r="190">
      <c r="A190" s="8" t="n"/>
      <c r="B190" s="8" t="n"/>
      <c r="C190" s="8" t="n"/>
      <c r="D190" s="14" t="n"/>
      <c r="E190" s="14" t="n"/>
      <c r="F190" s="12" t="n"/>
      <c r="G190" s="12" t="n"/>
      <c r="H190" s="12" t="n"/>
      <c r="I190" s="8" t="n"/>
      <c r="J190" s="11" t="n"/>
      <c r="K190" s="15">
        <f>IF(OR(D190="",E190=""),"",MAX(E190-D190,0))</f>
        <v/>
      </c>
      <c r="L190" s="15">
        <f>IF(K190="","",IF(Regole!$B$5&gt;0,MIN(K190,Regole!$B$5),K190))</f>
        <v/>
      </c>
      <c r="M190" s="15">
        <f>IF(F190="","",MAX(F190-N(G190)-N(H190),0))</f>
        <v/>
      </c>
      <c r="N190" s="16">
        <f>IF(OR(K190="",F190=""),"",IF(I190="Sì",0,ROUND((M190+N(H190)*(1-Regole!$B$7))*L190*Regole!$B$4,2)))</f>
        <v/>
      </c>
      <c r="O190" s="16">
        <f>IF(N190="","",IF(I190="Sì",0,N(J190)-N190))</f>
        <v/>
      </c>
      <c r="P190" s="15">
        <f>IF(OR(K190="",F190=""),"",IF(I190="Sì",0,M190*L190))</f>
        <v/>
      </c>
      <c r="Q190" s="15">
        <f>IF(OR(K190="",F190=""),"",IF(I190="Sì",0,N(H190)*L190))</f>
        <v/>
      </c>
      <c r="R190" s="15">
        <f>IF(OR(K190="",F190=""),"",IF(I190="Sì",0,F190*K190-P190-Q190))</f>
        <v/>
      </c>
      <c r="S190" s="17">
        <f>IF(D190="","",DATE(YEAR(D190),MONTH(D190),1))</f>
        <v/>
      </c>
    </row>
    <row r="191">
      <c r="A191" s="8" t="n"/>
      <c r="B191" s="8" t="n"/>
      <c r="C191" s="8" t="n"/>
      <c r="D191" s="14" t="n"/>
      <c r="E191" s="14" t="n"/>
      <c r="F191" s="12" t="n"/>
      <c r="G191" s="12" t="n"/>
      <c r="H191" s="12" t="n"/>
      <c r="I191" s="8" t="n"/>
      <c r="J191" s="11" t="n"/>
      <c r="K191" s="15">
        <f>IF(OR(D191="",E191=""),"",MAX(E191-D191,0))</f>
        <v/>
      </c>
      <c r="L191" s="15">
        <f>IF(K191="","",IF(Regole!$B$5&gt;0,MIN(K191,Regole!$B$5),K191))</f>
        <v/>
      </c>
      <c r="M191" s="15">
        <f>IF(F191="","",MAX(F191-N(G191)-N(H191),0))</f>
        <v/>
      </c>
      <c r="N191" s="16">
        <f>IF(OR(K191="",F191=""),"",IF(I191="Sì",0,ROUND((M191+N(H191)*(1-Regole!$B$7))*L191*Regole!$B$4,2)))</f>
        <v/>
      </c>
      <c r="O191" s="16">
        <f>IF(N191="","",IF(I191="Sì",0,N(J191)-N191))</f>
        <v/>
      </c>
      <c r="P191" s="15">
        <f>IF(OR(K191="",F191=""),"",IF(I191="Sì",0,M191*L191))</f>
        <v/>
      </c>
      <c r="Q191" s="15">
        <f>IF(OR(K191="",F191=""),"",IF(I191="Sì",0,N(H191)*L191))</f>
        <v/>
      </c>
      <c r="R191" s="15">
        <f>IF(OR(K191="",F191=""),"",IF(I191="Sì",0,F191*K191-P191-Q191))</f>
        <v/>
      </c>
      <c r="S191" s="17">
        <f>IF(D191="","",DATE(YEAR(D191),MONTH(D191),1))</f>
        <v/>
      </c>
    </row>
    <row r="192">
      <c r="A192" s="8" t="n"/>
      <c r="B192" s="8" t="n"/>
      <c r="C192" s="8" t="n"/>
      <c r="D192" s="14" t="n"/>
      <c r="E192" s="14" t="n"/>
      <c r="F192" s="12" t="n"/>
      <c r="G192" s="12" t="n"/>
      <c r="H192" s="12" t="n"/>
      <c r="I192" s="8" t="n"/>
      <c r="J192" s="11" t="n"/>
      <c r="K192" s="15">
        <f>IF(OR(D192="",E192=""),"",MAX(E192-D192,0))</f>
        <v/>
      </c>
      <c r="L192" s="15">
        <f>IF(K192="","",IF(Regole!$B$5&gt;0,MIN(K192,Regole!$B$5),K192))</f>
        <v/>
      </c>
      <c r="M192" s="15">
        <f>IF(F192="","",MAX(F192-N(G192)-N(H192),0))</f>
        <v/>
      </c>
      <c r="N192" s="16">
        <f>IF(OR(K192="",F192=""),"",IF(I192="Sì",0,ROUND((M192+N(H192)*(1-Regole!$B$7))*L192*Regole!$B$4,2)))</f>
        <v/>
      </c>
      <c r="O192" s="16">
        <f>IF(N192="","",IF(I192="Sì",0,N(J192)-N192))</f>
        <v/>
      </c>
      <c r="P192" s="15">
        <f>IF(OR(K192="",F192=""),"",IF(I192="Sì",0,M192*L192))</f>
        <v/>
      </c>
      <c r="Q192" s="15">
        <f>IF(OR(K192="",F192=""),"",IF(I192="Sì",0,N(H192)*L192))</f>
        <v/>
      </c>
      <c r="R192" s="15">
        <f>IF(OR(K192="",F192=""),"",IF(I192="Sì",0,F192*K192-P192-Q192))</f>
        <v/>
      </c>
      <c r="S192" s="17">
        <f>IF(D192="","",DATE(YEAR(D192),MONTH(D192),1))</f>
        <v/>
      </c>
    </row>
    <row r="193">
      <c r="A193" s="8" t="n"/>
      <c r="B193" s="8" t="n"/>
      <c r="C193" s="8" t="n"/>
      <c r="D193" s="14" t="n"/>
      <c r="E193" s="14" t="n"/>
      <c r="F193" s="12" t="n"/>
      <c r="G193" s="12" t="n"/>
      <c r="H193" s="12" t="n"/>
      <c r="I193" s="8" t="n"/>
      <c r="J193" s="11" t="n"/>
      <c r="K193" s="15">
        <f>IF(OR(D193="",E193=""),"",MAX(E193-D193,0))</f>
        <v/>
      </c>
      <c r="L193" s="15">
        <f>IF(K193="","",IF(Regole!$B$5&gt;0,MIN(K193,Regole!$B$5),K193))</f>
        <v/>
      </c>
      <c r="M193" s="15">
        <f>IF(F193="","",MAX(F193-N(G193)-N(H193),0))</f>
        <v/>
      </c>
      <c r="N193" s="16">
        <f>IF(OR(K193="",F193=""),"",IF(I193="Sì",0,ROUND((M193+N(H193)*(1-Regole!$B$7))*L193*Regole!$B$4,2)))</f>
        <v/>
      </c>
      <c r="O193" s="16">
        <f>IF(N193="","",IF(I193="Sì",0,N(J193)-N193))</f>
        <v/>
      </c>
      <c r="P193" s="15">
        <f>IF(OR(K193="",F193=""),"",IF(I193="Sì",0,M193*L193))</f>
        <v/>
      </c>
      <c r="Q193" s="15">
        <f>IF(OR(K193="",F193=""),"",IF(I193="Sì",0,N(H193)*L193))</f>
        <v/>
      </c>
      <c r="R193" s="15">
        <f>IF(OR(K193="",F193=""),"",IF(I193="Sì",0,F193*K193-P193-Q193))</f>
        <v/>
      </c>
      <c r="S193" s="17">
        <f>IF(D193="","",DATE(YEAR(D193),MONTH(D193),1))</f>
        <v/>
      </c>
    </row>
    <row r="194">
      <c r="A194" s="8" t="n"/>
      <c r="B194" s="8" t="n"/>
      <c r="C194" s="8" t="n"/>
      <c r="D194" s="14" t="n"/>
      <c r="E194" s="14" t="n"/>
      <c r="F194" s="12" t="n"/>
      <c r="G194" s="12" t="n"/>
      <c r="H194" s="12" t="n"/>
      <c r="I194" s="8" t="n"/>
      <c r="J194" s="11" t="n"/>
      <c r="K194" s="15">
        <f>IF(OR(D194="",E194=""),"",MAX(E194-D194,0))</f>
        <v/>
      </c>
      <c r="L194" s="15">
        <f>IF(K194="","",IF(Regole!$B$5&gt;0,MIN(K194,Regole!$B$5),K194))</f>
        <v/>
      </c>
      <c r="M194" s="15">
        <f>IF(F194="","",MAX(F194-N(G194)-N(H194),0))</f>
        <v/>
      </c>
      <c r="N194" s="16">
        <f>IF(OR(K194="",F194=""),"",IF(I194="Sì",0,ROUND((M194+N(H194)*(1-Regole!$B$7))*L194*Regole!$B$4,2)))</f>
        <v/>
      </c>
      <c r="O194" s="16">
        <f>IF(N194="","",IF(I194="Sì",0,N(J194)-N194))</f>
        <v/>
      </c>
      <c r="P194" s="15">
        <f>IF(OR(K194="",F194=""),"",IF(I194="Sì",0,M194*L194))</f>
        <v/>
      </c>
      <c r="Q194" s="15">
        <f>IF(OR(K194="",F194=""),"",IF(I194="Sì",0,N(H194)*L194))</f>
        <v/>
      </c>
      <c r="R194" s="15">
        <f>IF(OR(K194="",F194=""),"",IF(I194="Sì",0,F194*K194-P194-Q194))</f>
        <v/>
      </c>
      <c r="S194" s="17">
        <f>IF(D194="","",DATE(YEAR(D194),MONTH(D194),1))</f>
        <v/>
      </c>
    </row>
    <row r="195">
      <c r="A195" s="8" t="n"/>
      <c r="B195" s="8" t="n"/>
      <c r="C195" s="8" t="n"/>
      <c r="D195" s="14" t="n"/>
      <c r="E195" s="14" t="n"/>
      <c r="F195" s="12" t="n"/>
      <c r="G195" s="12" t="n"/>
      <c r="H195" s="12" t="n"/>
      <c r="I195" s="8" t="n"/>
      <c r="J195" s="11" t="n"/>
      <c r="K195" s="15">
        <f>IF(OR(D195="",E195=""),"",MAX(E195-D195,0))</f>
        <v/>
      </c>
      <c r="L195" s="15">
        <f>IF(K195="","",IF(Regole!$B$5&gt;0,MIN(K195,Regole!$B$5),K195))</f>
        <v/>
      </c>
      <c r="M195" s="15">
        <f>IF(F195="","",MAX(F195-N(G195)-N(H195),0))</f>
        <v/>
      </c>
      <c r="N195" s="16">
        <f>IF(OR(K195="",F195=""),"",IF(I195="Sì",0,ROUND((M195+N(H195)*(1-Regole!$B$7))*L195*Regole!$B$4,2)))</f>
        <v/>
      </c>
      <c r="O195" s="16">
        <f>IF(N195="","",IF(I195="Sì",0,N(J195)-N195))</f>
        <v/>
      </c>
      <c r="P195" s="15">
        <f>IF(OR(K195="",F195=""),"",IF(I195="Sì",0,M195*L195))</f>
        <v/>
      </c>
      <c r="Q195" s="15">
        <f>IF(OR(K195="",F195=""),"",IF(I195="Sì",0,N(H195)*L195))</f>
        <v/>
      </c>
      <c r="R195" s="15">
        <f>IF(OR(K195="",F195=""),"",IF(I195="Sì",0,F195*K195-P195-Q195))</f>
        <v/>
      </c>
      <c r="S195" s="17">
        <f>IF(D195="","",DATE(YEAR(D195),MONTH(D195),1))</f>
        <v/>
      </c>
    </row>
    <row r="196">
      <c r="A196" s="8" t="n"/>
      <c r="B196" s="8" t="n"/>
      <c r="C196" s="8" t="n"/>
      <c r="D196" s="14" t="n"/>
      <c r="E196" s="14" t="n"/>
      <c r="F196" s="12" t="n"/>
      <c r="G196" s="12" t="n"/>
      <c r="H196" s="12" t="n"/>
      <c r="I196" s="8" t="n"/>
      <c r="J196" s="11" t="n"/>
      <c r="K196" s="15">
        <f>IF(OR(D196="",E196=""),"",MAX(E196-D196,0))</f>
        <v/>
      </c>
      <c r="L196" s="15">
        <f>IF(K196="","",IF(Regole!$B$5&gt;0,MIN(K196,Regole!$B$5),K196))</f>
        <v/>
      </c>
      <c r="M196" s="15">
        <f>IF(F196="","",MAX(F196-N(G196)-N(H196),0))</f>
        <v/>
      </c>
      <c r="N196" s="16">
        <f>IF(OR(K196="",F196=""),"",IF(I196="Sì",0,ROUND((M196+N(H196)*(1-Regole!$B$7))*L196*Regole!$B$4,2)))</f>
        <v/>
      </c>
      <c r="O196" s="16">
        <f>IF(N196="","",IF(I196="Sì",0,N(J196)-N196))</f>
        <v/>
      </c>
      <c r="P196" s="15">
        <f>IF(OR(K196="",F196=""),"",IF(I196="Sì",0,M196*L196))</f>
        <v/>
      </c>
      <c r="Q196" s="15">
        <f>IF(OR(K196="",F196=""),"",IF(I196="Sì",0,N(H196)*L196))</f>
        <v/>
      </c>
      <c r="R196" s="15">
        <f>IF(OR(K196="",F196=""),"",IF(I196="Sì",0,F196*K196-P196-Q196))</f>
        <v/>
      </c>
      <c r="S196" s="17">
        <f>IF(D196="","",DATE(YEAR(D196),MONTH(D196),1))</f>
        <v/>
      </c>
    </row>
    <row r="197">
      <c r="A197" s="8" t="n"/>
      <c r="B197" s="8" t="n"/>
      <c r="C197" s="8" t="n"/>
      <c r="D197" s="14" t="n"/>
      <c r="E197" s="14" t="n"/>
      <c r="F197" s="12" t="n"/>
      <c r="G197" s="12" t="n"/>
      <c r="H197" s="12" t="n"/>
      <c r="I197" s="8" t="n"/>
      <c r="J197" s="11" t="n"/>
      <c r="K197" s="15">
        <f>IF(OR(D197="",E197=""),"",MAX(E197-D197,0))</f>
        <v/>
      </c>
      <c r="L197" s="15">
        <f>IF(K197="","",IF(Regole!$B$5&gt;0,MIN(K197,Regole!$B$5),K197))</f>
        <v/>
      </c>
      <c r="M197" s="15">
        <f>IF(F197="","",MAX(F197-N(G197)-N(H197),0))</f>
        <v/>
      </c>
      <c r="N197" s="16">
        <f>IF(OR(K197="",F197=""),"",IF(I197="Sì",0,ROUND((M197+N(H197)*(1-Regole!$B$7))*L197*Regole!$B$4,2)))</f>
        <v/>
      </c>
      <c r="O197" s="16">
        <f>IF(N197="","",IF(I197="Sì",0,N(J197)-N197))</f>
        <v/>
      </c>
      <c r="P197" s="15">
        <f>IF(OR(K197="",F197=""),"",IF(I197="Sì",0,M197*L197))</f>
        <v/>
      </c>
      <c r="Q197" s="15">
        <f>IF(OR(K197="",F197=""),"",IF(I197="Sì",0,N(H197)*L197))</f>
        <v/>
      </c>
      <c r="R197" s="15">
        <f>IF(OR(K197="",F197=""),"",IF(I197="Sì",0,F197*K197-P197-Q197))</f>
        <v/>
      </c>
      <c r="S197" s="17">
        <f>IF(D197="","",DATE(YEAR(D197),MONTH(D197),1))</f>
        <v/>
      </c>
    </row>
    <row r="198">
      <c r="A198" s="8" t="n"/>
      <c r="B198" s="8" t="n"/>
      <c r="C198" s="8" t="n"/>
      <c r="D198" s="14" t="n"/>
      <c r="E198" s="14" t="n"/>
      <c r="F198" s="12" t="n"/>
      <c r="G198" s="12" t="n"/>
      <c r="H198" s="12" t="n"/>
      <c r="I198" s="8" t="n"/>
      <c r="J198" s="11" t="n"/>
      <c r="K198" s="15">
        <f>IF(OR(D198="",E198=""),"",MAX(E198-D198,0))</f>
        <v/>
      </c>
      <c r="L198" s="15">
        <f>IF(K198="","",IF(Regole!$B$5&gt;0,MIN(K198,Regole!$B$5),K198))</f>
        <v/>
      </c>
      <c r="M198" s="15">
        <f>IF(F198="","",MAX(F198-N(G198)-N(H198),0))</f>
        <v/>
      </c>
      <c r="N198" s="16">
        <f>IF(OR(K198="",F198=""),"",IF(I198="Sì",0,ROUND((M198+N(H198)*(1-Regole!$B$7))*L198*Regole!$B$4,2)))</f>
        <v/>
      </c>
      <c r="O198" s="16">
        <f>IF(N198="","",IF(I198="Sì",0,N(J198)-N198))</f>
        <v/>
      </c>
      <c r="P198" s="15">
        <f>IF(OR(K198="",F198=""),"",IF(I198="Sì",0,M198*L198))</f>
        <v/>
      </c>
      <c r="Q198" s="15">
        <f>IF(OR(K198="",F198=""),"",IF(I198="Sì",0,N(H198)*L198))</f>
        <v/>
      </c>
      <c r="R198" s="15">
        <f>IF(OR(K198="",F198=""),"",IF(I198="Sì",0,F198*K198-P198-Q198))</f>
        <v/>
      </c>
      <c r="S198" s="17">
        <f>IF(D198="","",DATE(YEAR(D198),MONTH(D198),1))</f>
        <v/>
      </c>
    </row>
    <row r="199">
      <c r="A199" s="8" t="n"/>
      <c r="B199" s="8" t="n"/>
      <c r="C199" s="8" t="n"/>
      <c r="D199" s="14" t="n"/>
      <c r="E199" s="14" t="n"/>
      <c r="F199" s="12" t="n"/>
      <c r="G199" s="12" t="n"/>
      <c r="H199" s="12" t="n"/>
      <c r="I199" s="8" t="n"/>
      <c r="J199" s="11" t="n"/>
      <c r="K199" s="15">
        <f>IF(OR(D199="",E199=""),"",MAX(E199-D199,0))</f>
        <v/>
      </c>
      <c r="L199" s="15">
        <f>IF(K199="","",IF(Regole!$B$5&gt;0,MIN(K199,Regole!$B$5),K199))</f>
        <v/>
      </c>
      <c r="M199" s="15">
        <f>IF(F199="","",MAX(F199-N(G199)-N(H199),0))</f>
        <v/>
      </c>
      <c r="N199" s="16">
        <f>IF(OR(K199="",F199=""),"",IF(I199="Sì",0,ROUND((M199+N(H199)*(1-Regole!$B$7))*L199*Regole!$B$4,2)))</f>
        <v/>
      </c>
      <c r="O199" s="16">
        <f>IF(N199="","",IF(I199="Sì",0,N(J199)-N199))</f>
        <v/>
      </c>
      <c r="P199" s="15">
        <f>IF(OR(K199="",F199=""),"",IF(I199="Sì",0,M199*L199))</f>
        <v/>
      </c>
      <c r="Q199" s="15">
        <f>IF(OR(K199="",F199=""),"",IF(I199="Sì",0,N(H199)*L199))</f>
        <v/>
      </c>
      <c r="R199" s="15">
        <f>IF(OR(K199="",F199=""),"",IF(I199="Sì",0,F199*K199-P199-Q199))</f>
        <v/>
      </c>
      <c r="S199" s="17">
        <f>IF(D199="","",DATE(YEAR(D199),MONTH(D199),1))</f>
        <v/>
      </c>
    </row>
    <row r="200">
      <c r="A200" s="8" t="n"/>
      <c r="B200" s="8" t="n"/>
      <c r="C200" s="8" t="n"/>
      <c r="D200" s="14" t="n"/>
      <c r="E200" s="14" t="n"/>
      <c r="F200" s="12" t="n"/>
      <c r="G200" s="12" t="n"/>
      <c r="H200" s="12" t="n"/>
      <c r="I200" s="8" t="n"/>
      <c r="J200" s="11" t="n"/>
      <c r="K200" s="15">
        <f>IF(OR(D200="",E200=""),"",MAX(E200-D200,0))</f>
        <v/>
      </c>
      <c r="L200" s="15">
        <f>IF(K200="","",IF(Regole!$B$5&gt;0,MIN(K200,Regole!$B$5),K200))</f>
        <v/>
      </c>
      <c r="M200" s="15">
        <f>IF(F200="","",MAX(F200-N(G200)-N(H200),0))</f>
        <v/>
      </c>
      <c r="N200" s="16">
        <f>IF(OR(K200="",F200=""),"",IF(I200="Sì",0,ROUND((M200+N(H200)*(1-Regole!$B$7))*L200*Regole!$B$4,2)))</f>
        <v/>
      </c>
      <c r="O200" s="16">
        <f>IF(N200="","",IF(I200="Sì",0,N(J200)-N200))</f>
        <v/>
      </c>
      <c r="P200" s="15">
        <f>IF(OR(K200="",F200=""),"",IF(I200="Sì",0,M200*L200))</f>
        <v/>
      </c>
      <c r="Q200" s="15">
        <f>IF(OR(K200="",F200=""),"",IF(I200="Sì",0,N(H200)*L200))</f>
        <v/>
      </c>
      <c r="R200" s="15">
        <f>IF(OR(K200="",F200=""),"",IF(I200="Sì",0,F200*K200-P200-Q200))</f>
        <v/>
      </c>
      <c r="S200" s="17">
        <f>IF(D200="","",DATE(YEAR(D200),MONTH(D200),1))</f>
        <v/>
      </c>
    </row>
    <row r="201">
      <c r="A201" s="8" t="n"/>
      <c r="B201" s="8" t="n"/>
      <c r="C201" s="8" t="n"/>
      <c r="D201" s="14" t="n"/>
      <c r="E201" s="14" t="n"/>
      <c r="F201" s="12" t="n"/>
      <c r="G201" s="12" t="n"/>
      <c r="H201" s="12" t="n"/>
      <c r="I201" s="8" t="n"/>
      <c r="J201" s="11" t="n"/>
      <c r="K201" s="15">
        <f>IF(OR(D201="",E201=""),"",MAX(E201-D201,0))</f>
        <v/>
      </c>
      <c r="L201" s="15">
        <f>IF(K201="","",IF(Regole!$B$5&gt;0,MIN(K201,Regole!$B$5),K201))</f>
        <v/>
      </c>
      <c r="M201" s="15">
        <f>IF(F201="","",MAX(F201-N(G201)-N(H201),0))</f>
        <v/>
      </c>
      <c r="N201" s="16">
        <f>IF(OR(K201="",F201=""),"",IF(I201="Sì",0,ROUND((M201+N(H201)*(1-Regole!$B$7))*L201*Regole!$B$4,2)))</f>
        <v/>
      </c>
      <c r="O201" s="16">
        <f>IF(N201="","",IF(I201="Sì",0,N(J201)-N201))</f>
        <v/>
      </c>
      <c r="P201" s="15">
        <f>IF(OR(K201="",F201=""),"",IF(I201="Sì",0,M201*L201))</f>
        <v/>
      </c>
      <c r="Q201" s="15">
        <f>IF(OR(K201="",F201=""),"",IF(I201="Sì",0,N(H201)*L201))</f>
        <v/>
      </c>
      <c r="R201" s="15">
        <f>IF(OR(K201="",F201=""),"",IF(I201="Sì",0,F201*K201-P201-Q201))</f>
        <v/>
      </c>
      <c r="S201" s="17">
        <f>IF(D201="","",DATE(YEAR(D201),MONTH(D201),1))</f>
        <v/>
      </c>
    </row>
    <row r="202">
      <c r="A202" s="8" t="n"/>
      <c r="B202" s="8" t="n"/>
      <c r="C202" s="8" t="n"/>
      <c r="D202" s="14" t="n"/>
      <c r="E202" s="14" t="n"/>
      <c r="F202" s="12" t="n"/>
      <c r="G202" s="12" t="n"/>
      <c r="H202" s="12" t="n"/>
      <c r="I202" s="8" t="n"/>
      <c r="J202" s="11" t="n"/>
      <c r="K202" s="15">
        <f>IF(OR(D202="",E202=""),"",MAX(E202-D202,0))</f>
        <v/>
      </c>
      <c r="L202" s="15">
        <f>IF(K202="","",IF(Regole!$B$5&gt;0,MIN(K202,Regole!$B$5),K202))</f>
        <v/>
      </c>
      <c r="M202" s="15">
        <f>IF(F202="","",MAX(F202-N(G202)-N(H202),0))</f>
        <v/>
      </c>
      <c r="N202" s="16">
        <f>IF(OR(K202="",F202=""),"",IF(I202="Sì",0,ROUND((M202+N(H202)*(1-Regole!$B$7))*L202*Regole!$B$4,2)))</f>
        <v/>
      </c>
      <c r="O202" s="16">
        <f>IF(N202="","",IF(I202="Sì",0,N(J202)-N202))</f>
        <v/>
      </c>
      <c r="P202" s="15">
        <f>IF(OR(K202="",F202=""),"",IF(I202="Sì",0,M202*L202))</f>
        <v/>
      </c>
      <c r="Q202" s="15">
        <f>IF(OR(K202="",F202=""),"",IF(I202="Sì",0,N(H202)*L202))</f>
        <v/>
      </c>
      <c r="R202" s="15">
        <f>IF(OR(K202="",F202=""),"",IF(I202="Sì",0,F202*K202-P202-Q202))</f>
        <v/>
      </c>
      <c r="S202" s="17">
        <f>IF(D202="","",DATE(YEAR(D202),MONTH(D202),1))</f>
        <v/>
      </c>
    </row>
    <row r="203">
      <c r="A203" s="8" t="n"/>
      <c r="B203" s="8" t="n"/>
      <c r="C203" s="8" t="n"/>
      <c r="D203" s="14" t="n"/>
      <c r="E203" s="14" t="n"/>
      <c r="F203" s="12" t="n"/>
      <c r="G203" s="12" t="n"/>
      <c r="H203" s="12" t="n"/>
      <c r="I203" s="8" t="n"/>
      <c r="J203" s="11" t="n"/>
      <c r="K203" s="15">
        <f>IF(OR(D203="",E203=""),"",MAX(E203-D203,0))</f>
        <v/>
      </c>
      <c r="L203" s="15">
        <f>IF(K203="","",IF(Regole!$B$5&gt;0,MIN(K203,Regole!$B$5),K203))</f>
        <v/>
      </c>
      <c r="M203" s="15">
        <f>IF(F203="","",MAX(F203-N(G203)-N(H203),0))</f>
        <v/>
      </c>
      <c r="N203" s="16">
        <f>IF(OR(K203="",F203=""),"",IF(I203="Sì",0,ROUND((M203+N(H203)*(1-Regole!$B$7))*L203*Regole!$B$4,2)))</f>
        <v/>
      </c>
      <c r="O203" s="16">
        <f>IF(N203="","",IF(I203="Sì",0,N(J203)-N203))</f>
        <v/>
      </c>
      <c r="P203" s="15">
        <f>IF(OR(K203="",F203=""),"",IF(I203="Sì",0,M203*L203))</f>
        <v/>
      </c>
      <c r="Q203" s="15">
        <f>IF(OR(K203="",F203=""),"",IF(I203="Sì",0,N(H203)*L203))</f>
        <v/>
      </c>
      <c r="R203" s="15">
        <f>IF(OR(K203="",F203=""),"",IF(I203="Sì",0,F203*K203-P203-Q203))</f>
        <v/>
      </c>
      <c r="S203" s="17">
        <f>IF(D203="","",DATE(YEAR(D203),MONTH(D203),1))</f>
        <v/>
      </c>
    </row>
    <row r="204">
      <c r="A204" s="8" t="n"/>
      <c r="B204" s="8" t="n"/>
      <c r="C204" s="8" t="n"/>
      <c r="D204" s="14" t="n"/>
      <c r="E204" s="14" t="n"/>
      <c r="F204" s="12" t="n"/>
      <c r="G204" s="12" t="n"/>
      <c r="H204" s="12" t="n"/>
      <c r="I204" s="8" t="n"/>
      <c r="J204" s="11" t="n"/>
      <c r="K204" s="15">
        <f>IF(OR(D204="",E204=""),"",MAX(E204-D204,0))</f>
        <v/>
      </c>
      <c r="L204" s="15">
        <f>IF(K204="","",IF(Regole!$B$5&gt;0,MIN(K204,Regole!$B$5),K204))</f>
        <v/>
      </c>
      <c r="M204" s="15">
        <f>IF(F204="","",MAX(F204-N(G204)-N(H204),0))</f>
        <v/>
      </c>
      <c r="N204" s="16">
        <f>IF(OR(K204="",F204=""),"",IF(I204="Sì",0,ROUND((M204+N(H204)*(1-Regole!$B$7))*L204*Regole!$B$4,2)))</f>
        <v/>
      </c>
      <c r="O204" s="16">
        <f>IF(N204="","",IF(I204="Sì",0,N(J204)-N204))</f>
        <v/>
      </c>
      <c r="P204" s="15">
        <f>IF(OR(K204="",F204=""),"",IF(I204="Sì",0,M204*L204))</f>
        <v/>
      </c>
      <c r="Q204" s="15">
        <f>IF(OR(K204="",F204=""),"",IF(I204="Sì",0,N(H204)*L204))</f>
        <v/>
      </c>
      <c r="R204" s="15">
        <f>IF(OR(K204="",F204=""),"",IF(I204="Sì",0,F204*K204-P204-Q204))</f>
        <v/>
      </c>
      <c r="S204" s="17">
        <f>IF(D204="","",DATE(YEAR(D204),MONTH(D204),1))</f>
        <v/>
      </c>
    </row>
    <row r="205">
      <c r="A205" s="8" t="n"/>
      <c r="B205" s="8" t="n"/>
      <c r="C205" s="8" t="n"/>
      <c r="D205" s="14" t="n"/>
      <c r="E205" s="14" t="n"/>
      <c r="F205" s="12" t="n"/>
      <c r="G205" s="12" t="n"/>
      <c r="H205" s="12" t="n"/>
      <c r="I205" s="8" t="n"/>
      <c r="J205" s="11" t="n"/>
      <c r="K205" s="15">
        <f>IF(OR(D205="",E205=""),"",MAX(E205-D205,0))</f>
        <v/>
      </c>
      <c r="L205" s="15">
        <f>IF(K205="","",IF(Regole!$B$5&gt;0,MIN(K205,Regole!$B$5),K205))</f>
        <v/>
      </c>
      <c r="M205" s="15">
        <f>IF(F205="","",MAX(F205-N(G205)-N(H205),0))</f>
        <v/>
      </c>
      <c r="N205" s="16">
        <f>IF(OR(K205="",F205=""),"",IF(I205="Sì",0,ROUND((M205+N(H205)*(1-Regole!$B$7))*L205*Regole!$B$4,2)))</f>
        <v/>
      </c>
      <c r="O205" s="16">
        <f>IF(N205="","",IF(I205="Sì",0,N(J205)-N205))</f>
        <v/>
      </c>
      <c r="P205" s="15">
        <f>IF(OR(K205="",F205=""),"",IF(I205="Sì",0,M205*L205))</f>
        <v/>
      </c>
      <c r="Q205" s="15">
        <f>IF(OR(K205="",F205=""),"",IF(I205="Sì",0,N(H205)*L205))</f>
        <v/>
      </c>
      <c r="R205" s="15">
        <f>IF(OR(K205="",F205=""),"",IF(I205="Sì",0,F205*K205-P205-Q205))</f>
        <v/>
      </c>
      <c r="S205" s="17">
        <f>IF(D205="","",DATE(YEAR(D205),MONTH(D205),1))</f>
        <v/>
      </c>
    </row>
    <row r="206">
      <c r="A206" s="8" t="n"/>
      <c r="B206" s="8" t="n"/>
      <c r="C206" s="8" t="n"/>
      <c r="D206" s="14" t="n"/>
      <c r="E206" s="14" t="n"/>
      <c r="F206" s="12" t="n"/>
      <c r="G206" s="12" t="n"/>
      <c r="H206" s="12" t="n"/>
      <c r="I206" s="8" t="n"/>
      <c r="J206" s="11" t="n"/>
      <c r="K206" s="15">
        <f>IF(OR(D206="",E206=""),"",MAX(E206-D206,0))</f>
        <v/>
      </c>
      <c r="L206" s="15">
        <f>IF(K206="","",IF(Regole!$B$5&gt;0,MIN(K206,Regole!$B$5),K206))</f>
        <v/>
      </c>
      <c r="M206" s="15">
        <f>IF(F206="","",MAX(F206-N(G206)-N(H206),0))</f>
        <v/>
      </c>
      <c r="N206" s="16">
        <f>IF(OR(K206="",F206=""),"",IF(I206="Sì",0,ROUND((M206+N(H206)*(1-Regole!$B$7))*L206*Regole!$B$4,2)))</f>
        <v/>
      </c>
      <c r="O206" s="16">
        <f>IF(N206="","",IF(I206="Sì",0,N(J206)-N206))</f>
        <v/>
      </c>
      <c r="P206" s="15">
        <f>IF(OR(K206="",F206=""),"",IF(I206="Sì",0,M206*L206))</f>
        <v/>
      </c>
      <c r="Q206" s="15">
        <f>IF(OR(K206="",F206=""),"",IF(I206="Sì",0,N(H206)*L206))</f>
        <v/>
      </c>
      <c r="R206" s="15">
        <f>IF(OR(K206="",F206=""),"",IF(I206="Sì",0,F206*K206-P206-Q206))</f>
        <v/>
      </c>
      <c r="S206" s="17">
        <f>IF(D206="","",DATE(YEAR(D206),MONTH(D206),1))</f>
        <v/>
      </c>
    </row>
    <row r="207">
      <c r="A207" s="8" t="n"/>
      <c r="B207" s="8" t="n"/>
      <c r="C207" s="8" t="n"/>
      <c r="D207" s="14" t="n"/>
      <c r="E207" s="14" t="n"/>
      <c r="F207" s="12" t="n"/>
      <c r="G207" s="12" t="n"/>
      <c r="H207" s="12" t="n"/>
      <c r="I207" s="8" t="n"/>
      <c r="J207" s="11" t="n"/>
      <c r="K207" s="15">
        <f>IF(OR(D207="",E207=""),"",MAX(E207-D207,0))</f>
        <v/>
      </c>
      <c r="L207" s="15">
        <f>IF(K207="","",IF(Regole!$B$5&gt;0,MIN(K207,Regole!$B$5),K207))</f>
        <v/>
      </c>
      <c r="M207" s="15">
        <f>IF(F207="","",MAX(F207-N(G207)-N(H207),0))</f>
        <v/>
      </c>
      <c r="N207" s="16">
        <f>IF(OR(K207="",F207=""),"",IF(I207="Sì",0,ROUND((M207+N(H207)*(1-Regole!$B$7))*L207*Regole!$B$4,2)))</f>
        <v/>
      </c>
      <c r="O207" s="16">
        <f>IF(N207="","",IF(I207="Sì",0,N(J207)-N207))</f>
        <v/>
      </c>
      <c r="P207" s="15">
        <f>IF(OR(K207="",F207=""),"",IF(I207="Sì",0,M207*L207))</f>
        <v/>
      </c>
      <c r="Q207" s="15">
        <f>IF(OR(K207="",F207=""),"",IF(I207="Sì",0,N(H207)*L207))</f>
        <v/>
      </c>
      <c r="R207" s="15">
        <f>IF(OR(K207="",F207=""),"",IF(I207="Sì",0,F207*K207-P207-Q207))</f>
        <v/>
      </c>
      <c r="S207" s="17">
        <f>IF(D207="","",DATE(YEAR(D207),MONTH(D207),1))</f>
        <v/>
      </c>
    </row>
    <row r="208">
      <c r="A208" s="8" t="n"/>
      <c r="B208" s="8" t="n"/>
      <c r="C208" s="8" t="n"/>
      <c r="D208" s="14" t="n"/>
      <c r="E208" s="14" t="n"/>
      <c r="F208" s="12" t="n"/>
      <c r="G208" s="12" t="n"/>
      <c r="H208" s="12" t="n"/>
      <c r="I208" s="8" t="n"/>
      <c r="J208" s="11" t="n"/>
      <c r="K208" s="15">
        <f>IF(OR(D208="",E208=""),"",MAX(E208-D208,0))</f>
        <v/>
      </c>
      <c r="L208" s="15">
        <f>IF(K208="","",IF(Regole!$B$5&gt;0,MIN(K208,Regole!$B$5),K208))</f>
        <v/>
      </c>
      <c r="M208" s="15">
        <f>IF(F208="","",MAX(F208-N(G208)-N(H208),0))</f>
        <v/>
      </c>
      <c r="N208" s="16">
        <f>IF(OR(K208="",F208=""),"",IF(I208="Sì",0,ROUND((M208+N(H208)*(1-Regole!$B$7))*L208*Regole!$B$4,2)))</f>
        <v/>
      </c>
      <c r="O208" s="16">
        <f>IF(N208="","",IF(I208="Sì",0,N(J208)-N208))</f>
        <v/>
      </c>
      <c r="P208" s="15">
        <f>IF(OR(K208="",F208=""),"",IF(I208="Sì",0,M208*L208))</f>
        <v/>
      </c>
      <c r="Q208" s="15">
        <f>IF(OR(K208="",F208=""),"",IF(I208="Sì",0,N(H208)*L208))</f>
        <v/>
      </c>
      <c r="R208" s="15">
        <f>IF(OR(K208="",F208=""),"",IF(I208="Sì",0,F208*K208-P208-Q208))</f>
        <v/>
      </c>
      <c r="S208" s="17">
        <f>IF(D208="","",DATE(YEAR(D208),MONTH(D208),1))</f>
        <v/>
      </c>
    </row>
    <row r="209">
      <c r="A209" s="8" t="n"/>
      <c r="B209" s="8" t="n"/>
      <c r="C209" s="8" t="n"/>
      <c r="D209" s="14" t="n"/>
      <c r="E209" s="14" t="n"/>
      <c r="F209" s="12" t="n"/>
      <c r="G209" s="12" t="n"/>
      <c r="H209" s="12" t="n"/>
      <c r="I209" s="8" t="n"/>
      <c r="J209" s="11" t="n"/>
      <c r="K209" s="15">
        <f>IF(OR(D209="",E209=""),"",MAX(E209-D209,0))</f>
        <v/>
      </c>
      <c r="L209" s="15">
        <f>IF(K209="","",IF(Regole!$B$5&gt;0,MIN(K209,Regole!$B$5),K209))</f>
        <v/>
      </c>
      <c r="M209" s="15">
        <f>IF(F209="","",MAX(F209-N(G209)-N(H209),0))</f>
        <v/>
      </c>
      <c r="N209" s="16">
        <f>IF(OR(K209="",F209=""),"",IF(I209="Sì",0,ROUND((M209+N(H209)*(1-Regole!$B$7))*L209*Regole!$B$4,2)))</f>
        <v/>
      </c>
      <c r="O209" s="16">
        <f>IF(N209="","",IF(I209="Sì",0,N(J209)-N209))</f>
        <v/>
      </c>
      <c r="P209" s="15">
        <f>IF(OR(K209="",F209=""),"",IF(I209="Sì",0,M209*L209))</f>
        <v/>
      </c>
      <c r="Q209" s="15">
        <f>IF(OR(K209="",F209=""),"",IF(I209="Sì",0,N(H209)*L209))</f>
        <v/>
      </c>
      <c r="R209" s="15">
        <f>IF(OR(K209="",F209=""),"",IF(I209="Sì",0,F209*K209-P209-Q209))</f>
        <v/>
      </c>
      <c r="S209" s="17">
        <f>IF(D209="","",DATE(YEAR(D209),MONTH(D209),1))</f>
        <v/>
      </c>
    </row>
    <row r="210">
      <c r="A210" s="8" t="n"/>
      <c r="B210" s="8" t="n"/>
      <c r="C210" s="8" t="n"/>
      <c r="D210" s="14" t="n"/>
      <c r="E210" s="14" t="n"/>
      <c r="F210" s="12" t="n"/>
      <c r="G210" s="12" t="n"/>
      <c r="H210" s="12" t="n"/>
      <c r="I210" s="8" t="n"/>
      <c r="J210" s="11" t="n"/>
      <c r="K210" s="15">
        <f>IF(OR(D210="",E210=""),"",MAX(E210-D210,0))</f>
        <v/>
      </c>
      <c r="L210" s="15">
        <f>IF(K210="","",IF(Regole!$B$5&gt;0,MIN(K210,Regole!$B$5),K210))</f>
        <v/>
      </c>
      <c r="M210" s="15">
        <f>IF(F210="","",MAX(F210-N(G210)-N(H210),0))</f>
        <v/>
      </c>
      <c r="N210" s="16">
        <f>IF(OR(K210="",F210=""),"",IF(I210="Sì",0,ROUND((M210+N(H210)*(1-Regole!$B$7))*L210*Regole!$B$4,2)))</f>
        <v/>
      </c>
      <c r="O210" s="16">
        <f>IF(N210="","",IF(I210="Sì",0,N(J210)-N210))</f>
        <v/>
      </c>
      <c r="P210" s="15">
        <f>IF(OR(K210="",F210=""),"",IF(I210="Sì",0,M210*L210))</f>
        <v/>
      </c>
      <c r="Q210" s="15">
        <f>IF(OR(K210="",F210=""),"",IF(I210="Sì",0,N(H210)*L210))</f>
        <v/>
      </c>
      <c r="R210" s="15">
        <f>IF(OR(K210="",F210=""),"",IF(I210="Sì",0,F210*K210-P210-Q210))</f>
        <v/>
      </c>
      <c r="S210" s="17">
        <f>IF(D210="","",DATE(YEAR(D210),MONTH(D210),1))</f>
        <v/>
      </c>
    </row>
    <row r="211">
      <c r="A211" s="8" t="n"/>
      <c r="B211" s="8" t="n"/>
      <c r="C211" s="8" t="n"/>
      <c r="D211" s="14" t="n"/>
      <c r="E211" s="14" t="n"/>
      <c r="F211" s="12" t="n"/>
      <c r="G211" s="12" t="n"/>
      <c r="H211" s="12" t="n"/>
      <c r="I211" s="8" t="n"/>
      <c r="J211" s="11" t="n"/>
      <c r="K211" s="15">
        <f>IF(OR(D211="",E211=""),"",MAX(E211-D211,0))</f>
        <v/>
      </c>
      <c r="L211" s="15">
        <f>IF(K211="","",IF(Regole!$B$5&gt;0,MIN(K211,Regole!$B$5),K211))</f>
        <v/>
      </c>
      <c r="M211" s="15">
        <f>IF(F211="","",MAX(F211-N(G211)-N(H211),0))</f>
        <v/>
      </c>
      <c r="N211" s="16">
        <f>IF(OR(K211="",F211=""),"",IF(I211="Sì",0,ROUND((M211+N(H211)*(1-Regole!$B$7))*L211*Regole!$B$4,2)))</f>
        <v/>
      </c>
      <c r="O211" s="16">
        <f>IF(N211="","",IF(I211="Sì",0,N(J211)-N211))</f>
        <v/>
      </c>
      <c r="P211" s="15">
        <f>IF(OR(K211="",F211=""),"",IF(I211="Sì",0,M211*L211))</f>
        <v/>
      </c>
      <c r="Q211" s="15">
        <f>IF(OR(K211="",F211=""),"",IF(I211="Sì",0,N(H211)*L211))</f>
        <v/>
      </c>
      <c r="R211" s="15">
        <f>IF(OR(K211="",F211=""),"",IF(I211="Sì",0,F211*K211-P211-Q211))</f>
        <v/>
      </c>
      <c r="S211" s="17">
        <f>IF(D211="","",DATE(YEAR(D211),MONTH(D211),1))</f>
        <v/>
      </c>
    </row>
    <row r="212">
      <c r="A212" s="8" t="n"/>
      <c r="B212" s="8" t="n"/>
      <c r="C212" s="8" t="n"/>
      <c r="D212" s="14" t="n"/>
      <c r="E212" s="14" t="n"/>
      <c r="F212" s="12" t="n"/>
      <c r="G212" s="12" t="n"/>
      <c r="H212" s="12" t="n"/>
      <c r="I212" s="8" t="n"/>
      <c r="J212" s="11" t="n"/>
      <c r="K212" s="15">
        <f>IF(OR(D212="",E212=""),"",MAX(E212-D212,0))</f>
        <v/>
      </c>
      <c r="L212" s="15">
        <f>IF(K212="","",IF(Regole!$B$5&gt;0,MIN(K212,Regole!$B$5),K212))</f>
        <v/>
      </c>
      <c r="M212" s="15">
        <f>IF(F212="","",MAX(F212-N(G212)-N(H212),0))</f>
        <v/>
      </c>
      <c r="N212" s="16">
        <f>IF(OR(K212="",F212=""),"",IF(I212="Sì",0,ROUND((M212+N(H212)*(1-Regole!$B$7))*L212*Regole!$B$4,2)))</f>
        <v/>
      </c>
      <c r="O212" s="16">
        <f>IF(N212="","",IF(I212="Sì",0,N(J212)-N212))</f>
        <v/>
      </c>
      <c r="P212" s="15">
        <f>IF(OR(K212="",F212=""),"",IF(I212="Sì",0,M212*L212))</f>
        <v/>
      </c>
      <c r="Q212" s="15">
        <f>IF(OR(K212="",F212=""),"",IF(I212="Sì",0,N(H212)*L212))</f>
        <v/>
      </c>
      <c r="R212" s="15">
        <f>IF(OR(K212="",F212=""),"",IF(I212="Sì",0,F212*K212-P212-Q212))</f>
        <v/>
      </c>
      <c r="S212" s="17">
        <f>IF(D212="","",DATE(YEAR(D212),MONTH(D212),1))</f>
        <v/>
      </c>
    </row>
    <row r="213">
      <c r="A213" s="8" t="n"/>
      <c r="B213" s="8" t="n"/>
      <c r="C213" s="8" t="n"/>
      <c r="D213" s="14" t="n"/>
      <c r="E213" s="14" t="n"/>
      <c r="F213" s="12" t="n"/>
      <c r="G213" s="12" t="n"/>
      <c r="H213" s="12" t="n"/>
      <c r="I213" s="8" t="n"/>
      <c r="J213" s="11" t="n"/>
      <c r="K213" s="15">
        <f>IF(OR(D213="",E213=""),"",MAX(E213-D213,0))</f>
        <v/>
      </c>
      <c r="L213" s="15">
        <f>IF(K213="","",IF(Regole!$B$5&gt;0,MIN(K213,Regole!$B$5),K213))</f>
        <v/>
      </c>
      <c r="M213" s="15">
        <f>IF(F213="","",MAX(F213-N(G213)-N(H213),0))</f>
        <v/>
      </c>
      <c r="N213" s="16">
        <f>IF(OR(K213="",F213=""),"",IF(I213="Sì",0,ROUND((M213+N(H213)*(1-Regole!$B$7))*L213*Regole!$B$4,2)))</f>
        <v/>
      </c>
      <c r="O213" s="16">
        <f>IF(N213="","",IF(I213="Sì",0,N(J213)-N213))</f>
        <v/>
      </c>
      <c r="P213" s="15">
        <f>IF(OR(K213="",F213=""),"",IF(I213="Sì",0,M213*L213))</f>
        <v/>
      </c>
      <c r="Q213" s="15">
        <f>IF(OR(K213="",F213=""),"",IF(I213="Sì",0,N(H213)*L213))</f>
        <v/>
      </c>
      <c r="R213" s="15">
        <f>IF(OR(K213="",F213=""),"",IF(I213="Sì",0,F213*K213-P213-Q213))</f>
        <v/>
      </c>
      <c r="S213" s="17">
        <f>IF(D213="","",DATE(YEAR(D213),MONTH(D213),1))</f>
        <v/>
      </c>
    </row>
    <row r="214">
      <c r="A214" s="8" t="n"/>
      <c r="B214" s="8" t="n"/>
      <c r="C214" s="8" t="n"/>
      <c r="D214" s="14" t="n"/>
      <c r="E214" s="14" t="n"/>
      <c r="F214" s="12" t="n"/>
      <c r="G214" s="12" t="n"/>
      <c r="H214" s="12" t="n"/>
      <c r="I214" s="8" t="n"/>
      <c r="J214" s="11" t="n"/>
      <c r="K214" s="15">
        <f>IF(OR(D214="",E214=""),"",MAX(E214-D214,0))</f>
        <v/>
      </c>
      <c r="L214" s="15">
        <f>IF(K214="","",IF(Regole!$B$5&gt;0,MIN(K214,Regole!$B$5),K214))</f>
        <v/>
      </c>
      <c r="M214" s="15">
        <f>IF(F214="","",MAX(F214-N(G214)-N(H214),0))</f>
        <v/>
      </c>
      <c r="N214" s="16">
        <f>IF(OR(K214="",F214=""),"",IF(I214="Sì",0,ROUND((M214+N(H214)*(1-Regole!$B$7))*L214*Regole!$B$4,2)))</f>
        <v/>
      </c>
      <c r="O214" s="16">
        <f>IF(N214="","",IF(I214="Sì",0,N(J214)-N214))</f>
        <v/>
      </c>
      <c r="P214" s="15">
        <f>IF(OR(K214="",F214=""),"",IF(I214="Sì",0,M214*L214))</f>
        <v/>
      </c>
      <c r="Q214" s="15">
        <f>IF(OR(K214="",F214=""),"",IF(I214="Sì",0,N(H214)*L214))</f>
        <v/>
      </c>
      <c r="R214" s="15">
        <f>IF(OR(K214="",F214=""),"",IF(I214="Sì",0,F214*K214-P214-Q214))</f>
        <v/>
      </c>
      <c r="S214" s="17">
        <f>IF(D214="","",DATE(YEAR(D214),MONTH(D214),1))</f>
        <v/>
      </c>
    </row>
    <row r="215">
      <c r="A215" s="8" t="n"/>
      <c r="B215" s="8" t="n"/>
      <c r="C215" s="8" t="n"/>
      <c r="D215" s="14" t="n"/>
      <c r="E215" s="14" t="n"/>
      <c r="F215" s="12" t="n"/>
      <c r="G215" s="12" t="n"/>
      <c r="H215" s="12" t="n"/>
      <c r="I215" s="8" t="n"/>
      <c r="J215" s="11" t="n"/>
      <c r="K215" s="15">
        <f>IF(OR(D215="",E215=""),"",MAX(E215-D215,0))</f>
        <v/>
      </c>
      <c r="L215" s="15">
        <f>IF(K215="","",IF(Regole!$B$5&gt;0,MIN(K215,Regole!$B$5),K215))</f>
        <v/>
      </c>
      <c r="M215" s="15">
        <f>IF(F215="","",MAX(F215-N(G215)-N(H215),0))</f>
        <v/>
      </c>
      <c r="N215" s="16">
        <f>IF(OR(K215="",F215=""),"",IF(I215="Sì",0,ROUND((M215+N(H215)*(1-Regole!$B$7))*L215*Regole!$B$4,2)))</f>
        <v/>
      </c>
      <c r="O215" s="16">
        <f>IF(N215="","",IF(I215="Sì",0,N(J215)-N215))</f>
        <v/>
      </c>
      <c r="P215" s="15">
        <f>IF(OR(K215="",F215=""),"",IF(I215="Sì",0,M215*L215))</f>
        <v/>
      </c>
      <c r="Q215" s="15">
        <f>IF(OR(K215="",F215=""),"",IF(I215="Sì",0,N(H215)*L215))</f>
        <v/>
      </c>
      <c r="R215" s="15">
        <f>IF(OR(K215="",F215=""),"",IF(I215="Sì",0,F215*K215-P215-Q215))</f>
        <v/>
      </c>
      <c r="S215" s="17">
        <f>IF(D215="","",DATE(YEAR(D215),MONTH(D215),1))</f>
        <v/>
      </c>
    </row>
    <row r="216">
      <c r="A216" s="8" t="n"/>
      <c r="B216" s="8" t="n"/>
      <c r="C216" s="8" t="n"/>
      <c r="D216" s="14" t="n"/>
      <c r="E216" s="14" t="n"/>
      <c r="F216" s="12" t="n"/>
      <c r="G216" s="12" t="n"/>
      <c r="H216" s="12" t="n"/>
      <c r="I216" s="8" t="n"/>
      <c r="J216" s="11" t="n"/>
      <c r="K216" s="15">
        <f>IF(OR(D216="",E216=""),"",MAX(E216-D216,0))</f>
        <v/>
      </c>
      <c r="L216" s="15">
        <f>IF(K216="","",IF(Regole!$B$5&gt;0,MIN(K216,Regole!$B$5),K216))</f>
        <v/>
      </c>
      <c r="M216" s="15">
        <f>IF(F216="","",MAX(F216-N(G216)-N(H216),0))</f>
        <v/>
      </c>
      <c r="N216" s="16">
        <f>IF(OR(K216="",F216=""),"",IF(I216="Sì",0,ROUND((M216+N(H216)*(1-Regole!$B$7))*L216*Regole!$B$4,2)))</f>
        <v/>
      </c>
      <c r="O216" s="16">
        <f>IF(N216="","",IF(I216="Sì",0,N(J216)-N216))</f>
        <v/>
      </c>
      <c r="P216" s="15">
        <f>IF(OR(K216="",F216=""),"",IF(I216="Sì",0,M216*L216))</f>
        <v/>
      </c>
      <c r="Q216" s="15">
        <f>IF(OR(K216="",F216=""),"",IF(I216="Sì",0,N(H216)*L216))</f>
        <v/>
      </c>
      <c r="R216" s="15">
        <f>IF(OR(K216="",F216=""),"",IF(I216="Sì",0,F216*K216-P216-Q216))</f>
        <v/>
      </c>
      <c r="S216" s="17">
        <f>IF(D216="","",DATE(YEAR(D216),MONTH(D216),1))</f>
        <v/>
      </c>
    </row>
    <row r="217">
      <c r="A217" s="8" t="n"/>
      <c r="B217" s="8" t="n"/>
      <c r="C217" s="8" t="n"/>
      <c r="D217" s="14" t="n"/>
      <c r="E217" s="14" t="n"/>
      <c r="F217" s="12" t="n"/>
      <c r="G217" s="12" t="n"/>
      <c r="H217" s="12" t="n"/>
      <c r="I217" s="8" t="n"/>
      <c r="J217" s="11" t="n"/>
      <c r="K217" s="15">
        <f>IF(OR(D217="",E217=""),"",MAX(E217-D217,0))</f>
        <v/>
      </c>
      <c r="L217" s="15">
        <f>IF(K217="","",IF(Regole!$B$5&gt;0,MIN(K217,Regole!$B$5),K217))</f>
        <v/>
      </c>
      <c r="M217" s="15">
        <f>IF(F217="","",MAX(F217-N(G217)-N(H217),0))</f>
        <v/>
      </c>
      <c r="N217" s="16">
        <f>IF(OR(K217="",F217=""),"",IF(I217="Sì",0,ROUND((M217+N(H217)*(1-Regole!$B$7))*L217*Regole!$B$4,2)))</f>
        <v/>
      </c>
      <c r="O217" s="16">
        <f>IF(N217="","",IF(I217="Sì",0,N(J217)-N217))</f>
        <v/>
      </c>
      <c r="P217" s="15">
        <f>IF(OR(K217="",F217=""),"",IF(I217="Sì",0,M217*L217))</f>
        <v/>
      </c>
      <c r="Q217" s="15">
        <f>IF(OR(K217="",F217=""),"",IF(I217="Sì",0,N(H217)*L217))</f>
        <v/>
      </c>
      <c r="R217" s="15">
        <f>IF(OR(K217="",F217=""),"",IF(I217="Sì",0,F217*K217-P217-Q217))</f>
        <v/>
      </c>
      <c r="S217" s="17">
        <f>IF(D217="","",DATE(YEAR(D217),MONTH(D217),1))</f>
        <v/>
      </c>
    </row>
    <row r="218">
      <c r="A218" s="8" t="n"/>
      <c r="B218" s="8" t="n"/>
      <c r="C218" s="8" t="n"/>
      <c r="D218" s="14" t="n"/>
      <c r="E218" s="14" t="n"/>
      <c r="F218" s="12" t="n"/>
      <c r="G218" s="12" t="n"/>
      <c r="H218" s="12" t="n"/>
      <c r="I218" s="8" t="n"/>
      <c r="J218" s="11" t="n"/>
      <c r="K218" s="15">
        <f>IF(OR(D218="",E218=""),"",MAX(E218-D218,0))</f>
        <v/>
      </c>
      <c r="L218" s="15">
        <f>IF(K218="","",IF(Regole!$B$5&gt;0,MIN(K218,Regole!$B$5),K218))</f>
        <v/>
      </c>
      <c r="M218" s="15">
        <f>IF(F218="","",MAX(F218-N(G218)-N(H218),0))</f>
        <v/>
      </c>
      <c r="N218" s="16">
        <f>IF(OR(K218="",F218=""),"",IF(I218="Sì",0,ROUND((M218+N(H218)*(1-Regole!$B$7))*L218*Regole!$B$4,2)))</f>
        <v/>
      </c>
      <c r="O218" s="16">
        <f>IF(N218="","",IF(I218="Sì",0,N(J218)-N218))</f>
        <v/>
      </c>
      <c r="P218" s="15">
        <f>IF(OR(K218="",F218=""),"",IF(I218="Sì",0,M218*L218))</f>
        <v/>
      </c>
      <c r="Q218" s="15">
        <f>IF(OR(K218="",F218=""),"",IF(I218="Sì",0,N(H218)*L218))</f>
        <v/>
      </c>
      <c r="R218" s="15">
        <f>IF(OR(K218="",F218=""),"",IF(I218="Sì",0,F218*K218-P218-Q218))</f>
        <v/>
      </c>
      <c r="S218" s="17">
        <f>IF(D218="","",DATE(YEAR(D218),MONTH(D218),1))</f>
        <v/>
      </c>
    </row>
    <row r="219">
      <c r="A219" s="8" t="n"/>
      <c r="B219" s="8" t="n"/>
      <c r="C219" s="8" t="n"/>
      <c r="D219" s="14" t="n"/>
      <c r="E219" s="14" t="n"/>
      <c r="F219" s="12" t="n"/>
      <c r="G219" s="12" t="n"/>
      <c r="H219" s="12" t="n"/>
      <c r="I219" s="8" t="n"/>
      <c r="J219" s="11" t="n"/>
      <c r="K219" s="15">
        <f>IF(OR(D219="",E219=""),"",MAX(E219-D219,0))</f>
        <v/>
      </c>
      <c r="L219" s="15">
        <f>IF(K219="","",IF(Regole!$B$5&gt;0,MIN(K219,Regole!$B$5),K219))</f>
        <v/>
      </c>
      <c r="M219" s="15">
        <f>IF(F219="","",MAX(F219-N(G219)-N(H219),0))</f>
        <v/>
      </c>
      <c r="N219" s="16">
        <f>IF(OR(K219="",F219=""),"",IF(I219="Sì",0,ROUND((M219+N(H219)*(1-Regole!$B$7))*L219*Regole!$B$4,2)))</f>
        <v/>
      </c>
      <c r="O219" s="16">
        <f>IF(N219="","",IF(I219="Sì",0,N(J219)-N219))</f>
        <v/>
      </c>
      <c r="P219" s="15">
        <f>IF(OR(K219="",F219=""),"",IF(I219="Sì",0,M219*L219))</f>
        <v/>
      </c>
      <c r="Q219" s="15">
        <f>IF(OR(K219="",F219=""),"",IF(I219="Sì",0,N(H219)*L219))</f>
        <v/>
      </c>
      <c r="R219" s="15">
        <f>IF(OR(K219="",F219=""),"",IF(I219="Sì",0,F219*K219-P219-Q219))</f>
        <v/>
      </c>
      <c r="S219" s="17">
        <f>IF(D219="","",DATE(YEAR(D219),MONTH(D219),1))</f>
        <v/>
      </c>
    </row>
    <row r="220">
      <c r="A220" s="8" t="n"/>
      <c r="B220" s="8" t="n"/>
      <c r="C220" s="8" t="n"/>
      <c r="D220" s="14" t="n"/>
      <c r="E220" s="14" t="n"/>
      <c r="F220" s="12" t="n"/>
      <c r="G220" s="12" t="n"/>
      <c r="H220" s="12" t="n"/>
      <c r="I220" s="8" t="n"/>
      <c r="J220" s="11" t="n"/>
      <c r="K220" s="15">
        <f>IF(OR(D220="",E220=""),"",MAX(E220-D220,0))</f>
        <v/>
      </c>
      <c r="L220" s="15">
        <f>IF(K220="","",IF(Regole!$B$5&gt;0,MIN(K220,Regole!$B$5),K220))</f>
        <v/>
      </c>
      <c r="M220" s="15">
        <f>IF(F220="","",MAX(F220-N(G220)-N(H220),0))</f>
        <v/>
      </c>
      <c r="N220" s="16">
        <f>IF(OR(K220="",F220=""),"",IF(I220="Sì",0,ROUND((M220+N(H220)*(1-Regole!$B$7))*L220*Regole!$B$4,2)))</f>
        <v/>
      </c>
      <c r="O220" s="16">
        <f>IF(N220="","",IF(I220="Sì",0,N(J220)-N220))</f>
        <v/>
      </c>
      <c r="P220" s="15">
        <f>IF(OR(K220="",F220=""),"",IF(I220="Sì",0,M220*L220))</f>
        <v/>
      </c>
      <c r="Q220" s="15">
        <f>IF(OR(K220="",F220=""),"",IF(I220="Sì",0,N(H220)*L220))</f>
        <v/>
      </c>
      <c r="R220" s="15">
        <f>IF(OR(K220="",F220=""),"",IF(I220="Sì",0,F220*K220-P220-Q220))</f>
        <v/>
      </c>
      <c r="S220" s="17">
        <f>IF(D220="","",DATE(YEAR(D220),MONTH(D220),1))</f>
        <v/>
      </c>
    </row>
    <row r="221">
      <c r="A221" s="8" t="n"/>
      <c r="B221" s="8" t="n"/>
      <c r="C221" s="8" t="n"/>
      <c r="D221" s="14" t="n"/>
      <c r="E221" s="14" t="n"/>
      <c r="F221" s="12" t="n"/>
      <c r="G221" s="12" t="n"/>
      <c r="H221" s="12" t="n"/>
      <c r="I221" s="8" t="n"/>
      <c r="J221" s="11" t="n"/>
      <c r="K221" s="15">
        <f>IF(OR(D221="",E221=""),"",MAX(E221-D221,0))</f>
        <v/>
      </c>
      <c r="L221" s="15">
        <f>IF(K221="","",IF(Regole!$B$5&gt;0,MIN(K221,Regole!$B$5),K221))</f>
        <v/>
      </c>
      <c r="M221" s="15">
        <f>IF(F221="","",MAX(F221-N(G221)-N(H221),0))</f>
        <v/>
      </c>
      <c r="N221" s="16">
        <f>IF(OR(K221="",F221=""),"",IF(I221="Sì",0,ROUND((M221+N(H221)*(1-Regole!$B$7))*L221*Regole!$B$4,2)))</f>
        <v/>
      </c>
      <c r="O221" s="16">
        <f>IF(N221="","",IF(I221="Sì",0,N(J221)-N221))</f>
        <v/>
      </c>
      <c r="P221" s="15">
        <f>IF(OR(K221="",F221=""),"",IF(I221="Sì",0,M221*L221))</f>
        <v/>
      </c>
      <c r="Q221" s="15">
        <f>IF(OR(K221="",F221=""),"",IF(I221="Sì",0,N(H221)*L221))</f>
        <v/>
      </c>
      <c r="R221" s="15">
        <f>IF(OR(K221="",F221=""),"",IF(I221="Sì",0,F221*K221-P221-Q221))</f>
        <v/>
      </c>
      <c r="S221" s="17">
        <f>IF(D221="","",DATE(YEAR(D221),MONTH(D221),1))</f>
        <v/>
      </c>
    </row>
    <row r="222">
      <c r="A222" s="8" t="n"/>
      <c r="B222" s="8" t="n"/>
      <c r="C222" s="8" t="n"/>
      <c r="D222" s="14" t="n"/>
      <c r="E222" s="14" t="n"/>
      <c r="F222" s="12" t="n"/>
      <c r="G222" s="12" t="n"/>
      <c r="H222" s="12" t="n"/>
      <c r="I222" s="8" t="n"/>
      <c r="J222" s="11" t="n"/>
      <c r="K222" s="15">
        <f>IF(OR(D222="",E222=""),"",MAX(E222-D222,0))</f>
        <v/>
      </c>
      <c r="L222" s="15">
        <f>IF(K222="","",IF(Regole!$B$5&gt;0,MIN(K222,Regole!$B$5),K222))</f>
        <v/>
      </c>
      <c r="M222" s="15">
        <f>IF(F222="","",MAX(F222-N(G222)-N(H222),0))</f>
        <v/>
      </c>
      <c r="N222" s="16">
        <f>IF(OR(K222="",F222=""),"",IF(I222="Sì",0,ROUND((M222+N(H222)*(1-Regole!$B$7))*L222*Regole!$B$4,2)))</f>
        <v/>
      </c>
      <c r="O222" s="16">
        <f>IF(N222="","",IF(I222="Sì",0,N(J222)-N222))</f>
        <v/>
      </c>
      <c r="P222" s="15">
        <f>IF(OR(K222="",F222=""),"",IF(I222="Sì",0,M222*L222))</f>
        <v/>
      </c>
      <c r="Q222" s="15">
        <f>IF(OR(K222="",F222=""),"",IF(I222="Sì",0,N(H222)*L222))</f>
        <v/>
      </c>
      <c r="R222" s="15">
        <f>IF(OR(K222="",F222=""),"",IF(I222="Sì",0,F222*K222-P222-Q222))</f>
        <v/>
      </c>
      <c r="S222" s="17">
        <f>IF(D222="","",DATE(YEAR(D222),MONTH(D222),1))</f>
        <v/>
      </c>
    </row>
    <row r="223">
      <c r="A223" s="8" t="n"/>
      <c r="B223" s="8" t="n"/>
      <c r="C223" s="8" t="n"/>
      <c r="D223" s="14" t="n"/>
      <c r="E223" s="14" t="n"/>
      <c r="F223" s="12" t="n"/>
      <c r="G223" s="12" t="n"/>
      <c r="H223" s="12" t="n"/>
      <c r="I223" s="8" t="n"/>
      <c r="J223" s="11" t="n"/>
      <c r="K223" s="15">
        <f>IF(OR(D223="",E223=""),"",MAX(E223-D223,0))</f>
        <v/>
      </c>
      <c r="L223" s="15">
        <f>IF(K223="","",IF(Regole!$B$5&gt;0,MIN(K223,Regole!$B$5),K223))</f>
        <v/>
      </c>
      <c r="M223" s="15">
        <f>IF(F223="","",MAX(F223-N(G223)-N(H223),0))</f>
        <v/>
      </c>
      <c r="N223" s="16">
        <f>IF(OR(K223="",F223=""),"",IF(I223="Sì",0,ROUND((M223+N(H223)*(1-Regole!$B$7))*L223*Regole!$B$4,2)))</f>
        <v/>
      </c>
      <c r="O223" s="16">
        <f>IF(N223="","",IF(I223="Sì",0,N(J223)-N223))</f>
        <v/>
      </c>
      <c r="P223" s="15">
        <f>IF(OR(K223="",F223=""),"",IF(I223="Sì",0,M223*L223))</f>
        <v/>
      </c>
      <c r="Q223" s="15">
        <f>IF(OR(K223="",F223=""),"",IF(I223="Sì",0,N(H223)*L223))</f>
        <v/>
      </c>
      <c r="R223" s="15">
        <f>IF(OR(K223="",F223=""),"",IF(I223="Sì",0,F223*K223-P223-Q223))</f>
        <v/>
      </c>
      <c r="S223" s="17">
        <f>IF(D223="","",DATE(YEAR(D223),MONTH(D223),1))</f>
        <v/>
      </c>
    </row>
    <row r="224">
      <c r="A224" s="8" t="n"/>
      <c r="B224" s="8" t="n"/>
      <c r="C224" s="8" t="n"/>
      <c r="D224" s="14" t="n"/>
      <c r="E224" s="14" t="n"/>
      <c r="F224" s="12" t="n"/>
      <c r="G224" s="12" t="n"/>
      <c r="H224" s="12" t="n"/>
      <c r="I224" s="8" t="n"/>
      <c r="J224" s="11" t="n"/>
      <c r="K224" s="15">
        <f>IF(OR(D224="",E224=""),"",MAX(E224-D224,0))</f>
        <v/>
      </c>
      <c r="L224" s="15">
        <f>IF(K224="","",IF(Regole!$B$5&gt;0,MIN(K224,Regole!$B$5),K224))</f>
        <v/>
      </c>
      <c r="M224" s="15">
        <f>IF(F224="","",MAX(F224-N(G224)-N(H224),0))</f>
        <v/>
      </c>
      <c r="N224" s="16">
        <f>IF(OR(K224="",F224=""),"",IF(I224="Sì",0,ROUND((M224+N(H224)*(1-Regole!$B$7))*L224*Regole!$B$4,2)))</f>
        <v/>
      </c>
      <c r="O224" s="16">
        <f>IF(N224="","",IF(I224="Sì",0,N(J224)-N224))</f>
        <v/>
      </c>
      <c r="P224" s="15">
        <f>IF(OR(K224="",F224=""),"",IF(I224="Sì",0,M224*L224))</f>
        <v/>
      </c>
      <c r="Q224" s="15">
        <f>IF(OR(K224="",F224=""),"",IF(I224="Sì",0,N(H224)*L224))</f>
        <v/>
      </c>
      <c r="R224" s="15">
        <f>IF(OR(K224="",F224=""),"",IF(I224="Sì",0,F224*K224-P224-Q224))</f>
        <v/>
      </c>
      <c r="S224" s="17">
        <f>IF(D224="","",DATE(YEAR(D224),MONTH(D224),1))</f>
        <v/>
      </c>
    </row>
    <row r="225">
      <c r="A225" s="8" t="n"/>
      <c r="B225" s="8" t="n"/>
      <c r="C225" s="8" t="n"/>
      <c r="D225" s="14" t="n"/>
      <c r="E225" s="14" t="n"/>
      <c r="F225" s="12" t="n"/>
      <c r="G225" s="12" t="n"/>
      <c r="H225" s="12" t="n"/>
      <c r="I225" s="8" t="n"/>
      <c r="J225" s="11" t="n"/>
      <c r="K225" s="15">
        <f>IF(OR(D225="",E225=""),"",MAX(E225-D225,0))</f>
        <v/>
      </c>
      <c r="L225" s="15">
        <f>IF(K225="","",IF(Regole!$B$5&gt;0,MIN(K225,Regole!$B$5),K225))</f>
        <v/>
      </c>
      <c r="M225" s="15">
        <f>IF(F225="","",MAX(F225-N(G225)-N(H225),0))</f>
        <v/>
      </c>
      <c r="N225" s="16">
        <f>IF(OR(K225="",F225=""),"",IF(I225="Sì",0,ROUND((M225+N(H225)*(1-Regole!$B$7))*L225*Regole!$B$4,2)))</f>
        <v/>
      </c>
      <c r="O225" s="16">
        <f>IF(N225="","",IF(I225="Sì",0,N(J225)-N225))</f>
        <v/>
      </c>
      <c r="P225" s="15">
        <f>IF(OR(K225="",F225=""),"",IF(I225="Sì",0,M225*L225))</f>
        <v/>
      </c>
      <c r="Q225" s="15">
        <f>IF(OR(K225="",F225=""),"",IF(I225="Sì",0,N(H225)*L225))</f>
        <v/>
      </c>
      <c r="R225" s="15">
        <f>IF(OR(K225="",F225=""),"",IF(I225="Sì",0,F225*K225-P225-Q225))</f>
        <v/>
      </c>
      <c r="S225" s="17">
        <f>IF(D225="","",DATE(YEAR(D225),MONTH(D225),1))</f>
        <v/>
      </c>
    </row>
    <row r="226">
      <c r="A226" s="8" t="n"/>
      <c r="B226" s="8" t="n"/>
      <c r="C226" s="8" t="n"/>
      <c r="D226" s="14" t="n"/>
      <c r="E226" s="14" t="n"/>
      <c r="F226" s="12" t="n"/>
      <c r="G226" s="12" t="n"/>
      <c r="H226" s="12" t="n"/>
      <c r="I226" s="8" t="n"/>
      <c r="J226" s="11" t="n"/>
      <c r="K226" s="15">
        <f>IF(OR(D226="",E226=""),"",MAX(E226-D226,0))</f>
        <v/>
      </c>
      <c r="L226" s="15">
        <f>IF(K226="","",IF(Regole!$B$5&gt;0,MIN(K226,Regole!$B$5),K226))</f>
        <v/>
      </c>
      <c r="M226" s="15">
        <f>IF(F226="","",MAX(F226-N(G226)-N(H226),0))</f>
        <v/>
      </c>
      <c r="N226" s="16">
        <f>IF(OR(K226="",F226=""),"",IF(I226="Sì",0,ROUND((M226+N(H226)*(1-Regole!$B$7))*L226*Regole!$B$4,2)))</f>
        <v/>
      </c>
      <c r="O226" s="16">
        <f>IF(N226="","",IF(I226="Sì",0,N(J226)-N226))</f>
        <v/>
      </c>
      <c r="P226" s="15">
        <f>IF(OR(K226="",F226=""),"",IF(I226="Sì",0,M226*L226))</f>
        <v/>
      </c>
      <c r="Q226" s="15">
        <f>IF(OR(K226="",F226=""),"",IF(I226="Sì",0,N(H226)*L226))</f>
        <v/>
      </c>
      <c r="R226" s="15">
        <f>IF(OR(K226="",F226=""),"",IF(I226="Sì",0,F226*K226-P226-Q226))</f>
        <v/>
      </c>
      <c r="S226" s="17">
        <f>IF(D226="","",DATE(YEAR(D226),MONTH(D226),1))</f>
        <v/>
      </c>
    </row>
    <row r="227">
      <c r="A227" s="8" t="n"/>
      <c r="B227" s="8" t="n"/>
      <c r="C227" s="8" t="n"/>
      <c r="D227" s="14" t="n"/>
      <c r="E227" s="14" t="n"/>
      <c r="F227" s="12" t="n"/>
      <c r="G227" s="12" t="n"/>
      <c r="H227" s="12" t="n"/>
      <c r="I227" s="8" t="n"/>
      <c r="J227" s="11" t="n"/>
      <c r="K227" s="15">
        <f>IF(OR(D227="",E227=""),"",MAX(E227-D227,0))</f>
        <v/>
      </c>
      <c r="L227" s="15">
        <f>IF(K227="","",IF(Regole!$B$5&gt;0,MIN(K227,Regole!$B$5),K227))</f>
        <v/>
      </c>
      <c r="M227" s="15">
        <f>IF(F227="","",MAX(F227-N(G227)-N(H227),0))</f>
        <v/>
      </c>
      <c r="N227" s="16">
        <f>IF(OR(K227="",F227=""),"",IF(I227="Sì",0,ROUND((M227+N(H227)*(1-Regole!$B$7))*L227*Regole!$B$4,2)))</f>
        <v/>
      </c>
      <c r="O227" s="16">
        <f>IF(N227="","",IF(I227="Sì",0,N(J227)-N227))</f>
        <v/>
      </c>
      <c r="P227" s="15">
        <f>IF(OR(K227="",F227=""),"",IF(I227="Sì",0,M227*L227))</f>
        <v/>
      </c>
      <c r="Q227" s="15">
        <f>IF(OR(K227="",F227=""),"",IF(I227="Sì",0,N(H227)*L227))</f>
        <v/>
      </c>
      <c r="R227" s="15">
        <f>IF(OR(K227="",F227=""),"",IF(I227="Sì",0,F227*K227-P227-Q227))</f>
        <v/>
      </c>
      <c r="S227" s="17">
        <f>IF(D227="","",DATE(YEAR(D227),MONTH(D227),1))</f>
        <v/>
      </c>
    </row>
    <row r="228">
      <c r="A228" s="8" t="n"/>
      <c r="B228" s="8" t="n"/>
      <c r="C228" s="8" t="n"/>
      <c r="D228" s="14" t="n"/>
      <c r="E228" s="14" t="n"/>
      <c r="F228" s="12" t="n"/>
      <c r="G228" s="12" t="n"/>
      <c r="H228" s="12" t="n"/>
      <c r="I228" s="8" t="n"/>
      <c r="J228" s="11" t="n"/>
      <c r="K228" s="15">
        <f>IF(OR(D228="",E228=""),"",MAX(E228-D228,0))</f>
        <v/>
      </c>
      <c r="L228" s="15">
        <f>IF(K228="","",IF(Regole!$B$5&gt;0,MIN(K228,Regole!$B$5),K228))</f>
        <v/>
      </c>
      <c r="M228" s="15">
        <f>IF(F228="","",MAX(F228-N(G228)-N(H228),0))</f>
        <v/>
      </c>
      <c r="N228" s="16">
        <f>IF(OR(K228="",F228=""),"",IF(I228="Sì",0,ROUND((M228+N(H228)*(1-Regole!$B$7))*L228*Regole!$B$4,2)))</f>
        <v/>
      </c>
      <c r="O228" s="16">
        <f>IF(N228="","",IF(I228="Sì",0,N(J228)-N228))</f>
        <v/>
      </c>
      <c r="P228" s="15">
        <f>IF(OR(K228="",F228=""),"",IF(I228="Sì",0,M228*L228))</f>
        <v/>
      </c>
      <c r="Q228" s="15">
        <f>IF(OR(K228="",F228=""),"",IF(I228="Sì",0,N(H228)*L228))</f>
        <v/>
      </c>
      <c r="R228" s="15">
        <f>IF(OR(K228="",F228=""),"",IF(I228="Sì",0,F228*K228-P228-Q228))</f>
        <v/>
      </c>
      <c r="S228" s="17">
        <f>IF(D228="","",DATE(YEAR(D228),MONTH(D228),1))</f>
        <v/>
      </c>
    </row>
    <row r="229">
      <c r="A229" s="8" t="n"/>
      <c r="B229" s="8" t="n"/>
      <c r="C229" s="8" t="n"/>
      <c r="D229" s="14" t="n"/>
      <c r="E229" s="14" t="n"/>
      <c r="F229" s="12" t="n"/>
      <c r="G229" s="12" t="n"/>
      <c r="H229" s="12" t="n"/>
      <c r="I229" s="8" t="n"/>
      <c r="J229" s="11" t="n"/>
      <c r="K229" s="15">
        <f>IF(OR(D229="",E229=""),"",MAX(E229-D229,0))</f>
        <v/>
      </c>
      <c r="L229" s="15">
        <f>IF(K229="","",IF(Regole!$B$5&gt;0,MIN(K229,Regole!$B$5),K229))</f>
        <v/>
      </c>
      <c r="M229" s="15">
        <f>IF(F229="","",MAX(F229-N(G229)-N(H229),0))</f>
        <v/>
      </c>
      <c r="N229" s="16">
        <f>IF(OR(K229="",F229=""),"",IF(I229="Sì",0,ROUND((M229+N(H229)*(1-Regole!$B$7))*L229*Regole!$B$4,2)))</f>
        <v/>
      </c>
      <c r="O229" s="16">
        <f>IF(N229="","",IF(I229="Sì",0,N(J229)-N229))</f>
        <v/>
      </c>
      <c r="P229" s="15">
        <f>IF(OR(K229="",F229=""),"",IF(I229="Sì",0,M229*L229))</f>
        <v/>
      </c>
      <c r="Q229" s="15">
        <f>IF(OR(K229="",F229=""),"",IF(I229="Sì",0,N(H229)*L229))</f>
        <v/>
      </c>
      <c r="R229" s="15">
        <f>IF(OR(K229="",F229=""),"",IF(I229="Sì",0,F229*K229-P229-Q229))</f>
        <v/>
      </c>
      <c r="S229" s="17">
        <f>IF(D229="","",DATE(YEAR(D229),MONTH(D229),1))</f>
        <v/>
      </c>
    </row>
    <row r="230">
      <c r="A230" s="8" t="n"/>
      <c r="B230" s="8" t="n"/>
      <c r="C230" s="8" t="n"/>
      <c r="D230" s="14" t="n"/>
      <c r="E230" s="14" t="n"/>
      <c r="F230" s="12" t="n"/>
      <c r="G230" s="12" t="n"/>
      <c r="H230" s="12" t="n"/>
      <c r="I230" s="8" t="n"/>
      <c r="J230" s="11" t="n"/>
      <c r="K230" s="15">
        <f>IF(OR(D230="",E230=""),"",MAX(E230-D230,0))</f>
        <v/>
      </c>
      <c r="L230" s="15">
        <f>IF(K230="","",IF(Regole!$B$5&gt;0,MIN(K230,Regole!$B$5),K230))</f>
        <v/>
      </c>
      <c r="M230" s="15">
        <f>IF(F230="","",MAX(F230-N(G230)-N(H230),0))</f>
        <v/>
      </c>
      <c r="N230" s="16">
        <f>IF(OR(K230="",F230=""),"",IF(I230="Sì",0,ROUND((M230+N(H230)*(1-Regole!$B$7))*L230*Regole!$B$4,2)))</f>
        <v/>
      </c>
      <c r="O230" s="16">
        <f>IF(N230="","",IF(I230="Sì",0,N(J230)-N230))</f>
        <v/>
      </c>
      <c r="P230" s="15">
        <f>IF(OR(K230="",F230=""),"",IF(I230="Sì",0,M230*L230))</f>
        <v/>
      </c>
      <c r="Q230" s="15">
        <f>IF(OR(K230="",F230=""),"",IF(I230="Sì",0,N(H230)*L230))</f>
        <v/>
      </c>
      <c r="R230" s="15">
        <f>IF(OR(K230="",F230=""),"",IF(I230="Sì",0,F230*K230-P230-Q230))</f>
        <v/>
      </c>
      <c r="S230" s="17">
        <f>IF(D230="","",DATE(YEAR(D230),MONTH(D230),1))</f>
        <v/>
      </c>
    </row>
    <row r="231">
      <c r="A231" s="8" t="n"/>
      <c r="B231" s="8" t="n"/>
      <c r="C231" s="8" t="n"/>
      <c r="D231" s="14" t="n"/>
      <c r="E231" s="14" t="n"/>
      <c r="F231" s="12" t="n"/>
      <c r="G231" s="12" t="n"/>
      <c r="H231" s="12" t="n"/>
      <c r="I231" s="8" t="n"/>
      <c r="J231" s="11" t="n"/>
      <c r="K231" s="15">
        <f>IF(OR(D231="",E231=""),"",MAX(E231-D231,0))</f>
        <v/>
      </c>
      <c r="L231" s="15">
        <f>IF(K231="","",IF(Regole!$B$5&gt;0,MIN(K231,Regole!$B$5),K231))</f>
        <v/>
      </c>
      <c r="M231" s="15">
        <f>IF(F231="","",MAX(F231-N(G231)-N(H231),0))</f>
        <v/>
      </c>
      <c r="N231" s="16">
        <f>IF(OR(K231="",F231=""),"",IF(I231="Sì",0,ROUND((M231+N(H231)*(1-Regole!$B$7))*L231*Regole!$B$4,2)))</f>
        <v/>
      </c>
      <c r="O231" s="16">
        <f>IF(N231="","",IF(I231="Sì",0,N(J231)-N231))</f>
        <v/>
      </c>
      <c r="P231" s="15">
        <f>IF(OR(K231="",F231=""),"",IF(I231="Sì",0,M231*L231))</f>
        <v/>
      </c>
      <c r="Q231" s="15">
        <f>IF(OR(K231="",F231=""),"",IF(I231="Sì",0,N(H231)*L231))</f>
        <v/>
      </c>
      <c r="R231" s="15">
        <f>IF(OR(K231="",F231=""),"",IF(I231="Sì",0,F231*K231-P231-Q231))</f>
        <v/>
      </c>
      <c r="S231" s="17">
        <f>IF(D231="","",DATE(YEAR(D231),MONTH(D231),1))</f>
        <v/>
      </c>
    </row>
    <row r="232">
      <c r="A232" s="8" t="n"/>
      <c r="B232" s="8" t="n"/>
      <c r="C232" s="8" t="n"/>
      <c r="D232" s="14" t="n"/>
      <c r="E232" s="14" t="n"/>
      <c r="F232" s="12" t="n"/>
      <c r="G232" s="12" t="n"/>
      <c r="H232" s="12" t="n"/>
      <c r="I232" s="8" t="n"/>
      <c r="J232" s="11" t="n"/>
      <c r="K232" s="15">
        <f>IF(OR(D232="",E232=""),"",MAX(E232-D232,0))</f>
        <v/>
      </c>
      <c r="L232" s="15">
        <f>IF(K232="","",IF(Regole!$B$5&gt;0,MIN(K232,Regole!$B$5),K232))</f>
        <v/>
      </c>
      <c r="M232" s="15">
        <f>IF(F232="","",MAX(F232-N(G232)-N(H232),0))</f>
        <v/>
      </c>
      <c r="N232" s="16">
        <f>IF(OR(K232="",F232=""),"",IF(I232="Sì",0,ROUND((M232+N(H232)*(1-Regole!$B$7))*L232*Regole!$B$4,2)))</f>
        <v/>
      </c>
      <c r="O232" s="16">
        <f>IF(N232="","",IF(I232="Sì",0,N(J232)-N232))</f>
        <v/>
      </c>
      <c r="P232" s="15">
        <f>IF(OR(K232="",F232=""),"",IF(I232="Sì",0,M232*L232))</f>
        <v/>
      </c>
      <c r="Q232" s="15">
        <f>IF(OR(K232="",F232=""),"",IF(I232="Sì",0,N(H232)*L232))</f>
        <v/>
      </c>
      <c r="R232" s="15">
        <f>IF(OR(K232="",F232=""),"",IF(I232="Sì",0,F232*K232-P232-Q232))</f>
        <v/>
      </c>
      <c r="S232" s="17">
        <f>IF(D232="","",DATE(YEAR(D232),MONTH(D232),1))</f>
        <v/>
      </c>
    </row>
    <row r="233">
      <c r="A233" s="8" t="n"/>
      <c r="B233" s="8" t="n"/>
      <c r="C233" s="8" t="n"/>
      <c r="D233" s="14" t="n"/>
      <c r="E233" s="14" t="n"/>
      <c r="F233" s="12" t="n"/>
      <c r="G233" s="12" t="n"/>
      <c r="H233" s="12" t="n"/>
      <c r="I233" s="8" t="n"/>
      <c r="J233" s="11" t="n"/>
      <c r="K233" s="15">
        <f>IF(OR(D233="",E233=""),"",MAX(E233-D233,0))</f>
        <v/>
      </c>
      <c r="L233" s="15">
        <f>IF(K233="","",IF(Regole!$B$5&gt;0,MIN(K233,Regole!$B$5),K233))</f>
        <v/>
      </c>
      <c r="M233" s="15">
        <f>IF(F233="","",MAX(F233-N(G233)-N(H233),0))</f>
        <v/>
      </c>
      <c r="N233" s="16">
        <f>IF(OR(K233="",F233=""),"",IF(I233="Sì",0,ROUND((M233+N(H233)*(1-Regole!$B$7))*L233*Regole!$B$4,2)))</f>
        <v/>
      </c>
      <c r="O233" s="16">
        <f>IF(N233="","",IF(I233="Sì",0,N(J233)-N233))</f>
        <v/>
      </c>
      <c r="P233" s="15">
        <f>IF(OR(K233="",F233=""),"",IF(I233="Sì",0,M233*L233))</f>
        <v/>
      </c>
      <c r="Q233" s="15">
        <f>IF(OR(K233="",F233=""),"",IF(I233="Sì",0,N(H233)*L233))</f>
        <v/>
      </c>
      <c r="R233" s="15">
        <f>IF(OR(K233="",F233=""),"",IF(I233="Sì",0,F233*K233-P233-Q233))</f>
        <v/>
      </c>
      <c r="S233" s="17">
        <f>IF(D233="","",DATE(YEAR(D233),MONTH(D233),1))</f>
        <v/>
      </c>
    </row>
    <row r="234">
      <c r="A234" s="8" t="n"/>
      <c r="B234" s="8" t="n"/>
      <c r="C234" s="8" t="n"/>
      <c r="D234" s="14" t="n"/>
      <c r="E234" s="14" t="n"/>
      <c r="F234" s="12" t="n"/>
      <c r="G234" s="12" t="n"/>
      <c r="H234" s="12" t="n"/>
      <c r="I234" s="8" t="n"/>
      <c r="J234" s="11" t="n"/>
      <c r="K234" s="15">
        <f>IF(OR(D234="",E234=""),"",MAX(E234-D234,0))</f>
        <v/>
      </c>
      <c r="L234" s="15">
        <f>IF(K234="","",IF(Regole!$B$5&gt;0,MIN(K234,Regole!$B$5),K234))</f>
        <v/>
      </c>
      <c r="M234" s="15">
        <f>IF(F234="","",MAX(F234-N(G234)-N(H234),0))</f>
        <v/>
      </c>
      <c r="N234" s="16">
        <f>IF(OR(K234="",F234=""),"",IF(I234="Sì",0,ROUND((M234+N(H234)*(1-Regole!$B$7))*L234*Regole!$B$4,2)))</f>
        <v/>
      </c>
      <c r="O234" s="16">
        <f>IF(N234="","",IF(I234="Sì",0,N(J234)-N234))</f>
        <v/>
      </c>
      <c r="P234" s="15">
        <f>IF(OR(K234="",F234=""),"",IF(I234="Sì",0,M234*L234))</f>
        <v/>
      </c>
      <c r="Q234" s="15">
        <f>IF(OR(K234="",F234=""),"",IF(I234="Sì",0,N(H234)*L234))</f>
        <v/>
      </c>
      <c r="R234" s="15">
        <f>IF(OR(K234="",F234=""),"",IF(I234="Sì",0,F234*K234-P234-Q234))</f>
        <v/>
      </c>
      <c r="S234" s="17">
        <f>IF(D234="","",DATE(YEAR(D234),MONTH(D234),1))</f>
        <v/>
      </c>
    </row>
    <row r="235">
      <c r="A235" s="8" t="n"/>
      <c r="B235" s="8" t="n"/>
      <c r="C235" s="8" t="n"/>
      <c r="D235" s="14" t="n"/>
      <c r="E235" s="14" t="n"/>
      <c r="F235" s="12" t="n"/>
      <c r="G235" s="12" t="n"/>
      <c r="H235" s="12" t="n"/>
      <c r="I235" s="8" t="n"/>
      <c r="J235" s="11" t="n"/>
      <c r="K235" s="15">
        <f>IF(OR(D235="",E235=""),"",MAX(E235-D235,0))</f>
        <v/>
      </c>
      <c r="L235" s="15">
        <f>IF(K235="","",IF(Regole!$B$5&gt;0,MIN(K235,Regole!$B$5),K235))</f>
        <v/>
      </c>
      <c r="M235" s="15">
        <f>IF(F235="","",MAX(F235-N(G235)-N(H235),0))</f>
        <v/>
      </c>
      <c r="N235" s="16">
        <f>IF(OR(K235="",F235=""),"",IF(I235="Sì",0,ROUND((M235+N(H235)*(1-Regole!$B$7))*L235*Regole!$B$4,2)))</f>
        <v/>
      </c>
      <c r="O235" s="16">
        <f>IF(N235="","",IF(I235="Sì",0,N(J235)-N235))</f>
        <v/>
      </c>
      <c r="P235" s="15">
        <f>IF(OR(K235="",F235=""),"",IF(I235="Sì",0,M235*L235))</f>
        <v/>
      </c>
      <c r="Q235" s="15">
        <f>IF(OR(K235="",F235=""),"",IF(I235="Sì",0,N(H235)*L235))</f>
        <v/>
      </c>
      <c r="R235" s="15">
        <f>IF(OR(K235="",F235=""),"",IF(I235="Sì",0,F235*K235-P235-Q235))</f>
        <v/>
      </c>
      <c r="S235" s="17">
        <f>IF(D235="","",DATE(YEAR(D235),MONTH(D235),1))</f>
        <v/>
      </c>
    </row>
    <row r="236">
      <c r="A236" s="8" t="n"/>
      <c r="B236" s="8" t="n"/>
      <c r="C236" s="8" t="n"/>
      <c r="D236" s="14" t="n"/>
      <c r="E236" s="14" t="n"/>
      <c r="F236" s="12" t="n"/>
      <c r="G236" s="12" t="n"/>
      <c r="H236" s="12" t="n"/>
      <c r="I236" s="8" t="n"/>
      <c r="J236" s="11" t="n"/>
      <c r="K236" s="15">
        <f>IF(OR(D236="",E236=""),"",MAX(E236-D236,0))</f>
        <v/>
      </c>
      <c r="L236" s="15">
        <f>IF(K236="","",IF(Regole!$B$5&gt;0,MIN(K236,Regole!$B$5),K236))</f>
        <v/>
      </c>
      <c r="M236" s="15">
        <f>IF(F236="","",MAX(F236-N(G236)-N(H236),0))</f>
        <v/>
      </c>
      <c r="N236" s="16">
        <f>IF(OR(K236="",F236=""),"",IF(I236="Sì",0,ROUND((M236+N(H236)*(1-Regole!$B$7))*L236*Regole!$B$4,2)))</f>
        <v/>
      </c>
      <c r="O236" s="16">
        <f>IF(N236="","",IF(I236="Sì",0,N(J236)-N236))</f>
        <v/>
      </c>
      <c r="P236" s="15">
        <f>IF(OR(K236="",F236=""),"",IF(I236="Sì",0,M236*L236))</f>
        <v/>
      </c>
      <c r="Q236" s="15">
        <f>IF(OR(K236="",F236=""),"",IF(I236="Sì",0,N(H236)*L236))</f>
        <v/>
      </c>
      <c r="R236" s="15">
        <f>IF(OR(K236="",F236=""),"",IF(I236="Sì",0,F236*K236-P236-Q236))</f>
        <v/>
      </c>
      <c r="S236" s="17">
        <f>IF(D236="","",DATE(YEAR(D236),MONTH(D236),1))</f>
        <v/>
      </c>
    </row>
    <row r="237">
      <c r="A237" s="8" t="n"/>
      <c r="B237" s="8" t="n"/>
      <c r="C237" s="8" t="n"/>
      <c r="D237" s="14" t="n"/>
      <c r="E237" s="14" t="n"/>
      <c r="F237" s="12" t="n"/>
      <c r="G237" s="12" t="n"/>
      <c r="H237" s="12" t="n"/>
      <c r="I237" s="8" t="n"/>
      <c r="J237" s="11" t="n"/>
      <c r="K237" s="15">
        <f>IF(OR(D237="",E237=""),"",MAX(E237-D237,0))</f>
        <v/>
      </c>
      <c r="L237" s="15">
        <f>IF(K237="","",IF(Regole!$B$5&gt;0,MIN(K237,Regole!$B$5),K237))</f>
        <v/>
      </c>
      <c r="M237" s="15">
        <f>IF(F237="","",MAX(F237-N(G237)-N(H237),0))</f>
        <v/>
      </c>
      <c r="N237" s="16">
        <f>IF(OR(K237="",F237=""),"",IF(I237="Sì",0,ROUND((M237+N(H237)*(1-Regole!$B$7))*L237*Regole!$B$4,2)))</f>
        <v/>
      </c>
      <c r="O237" s="16">
        <f>IF(N237="","",IF(I237="Sì",0,N(J237)-N237))</f>
        <v/>
      </c>
      <c r="P237" s="15">
        <f>IF(OR(K237="",F237=""),"",IF(I237="Sì",0,M237*L237))</f>
        <v/>
      </c>
      <c r="Q237" s="15">
        <f>IF(OR(K237="",F237=""),"",IF(I237="Sì",0,N(H237)*L237))</f>
        <v/>
      </c>
      <c r="R237" s="15">
        <f>IF(OR(K237="",F237=""),"",IF(I237="Sì",0,F237*K237-P237-Q237))</f>
        <v/>
      </c>
      <c r="S237" s="17">
        <f>IF(D237="","",DATE(YEAR(D237),MONTH(D237),1))</f>
        <v/>
      </c>
    </row>
    <row r="238">
      <c r="A238" s="8" t="n"/>
      <c r="B238" s="8" t="n"/>
      <c r="C238" s="8" t="n"/>
      <c r="D238" s="14" t="n"/>
      <c r="E238" s="14" t="n"/>
      <c r="F238" s="12" t="n"/>
      <c r="G238" s="12" t="n"/>
      <c r="H238" s="12" t="n"/>
      <c r="I238" s="8" t="n"/>
      <c r="J238" s="11" t="n"/>
      <c r="K238" s="15">
        <f>IF(OR(D238="",E238=""),"",MAX(E238-D238,0))</f>
        <v/>
      </c>
      <c r="L238" s="15">
        <f>IF(K238="","",IF(Regole!$B$5&gt;0,MIN(K238,Regole!$B$5),K238))</f>
        <v/>
      </c>
      <c r="M238" s="15">
        <f>IF(F238="","",MAX(F238-N(G238)-N(H238),0))</f>
        <v/>
      </c>
      <c r="N238" s="16">
        <f>IF(OR(K238="",F238=""),"",IF(I238="Sì",0,ROUND((M238+N(H238)*(1-Regole!$B$7))*L238*Regole!$B$4,2)))</f>
        <v/>
      </c>
      <c r="O238" s="16">
        <f>IF(N238="","",IF(I238="Sì",0,N(J238)-N238))</f>
        <v/>
      </c>
      <c r="P238" s="15">
        <f>IF(OR(K238="",F238=""),"",IF(I238="Sì",0,M238*L238))</f>
        <v/>
      </c>
      <c r="Q238" s="15">
        <f>IF(OR(K238="",F238=""),"",IF(I238="Sì",0,N(H238)*L238))</f>
        <v/>
      </c>
      <c r="R238" s="15">
        <f>IF(OR(K238="",F238=""),"",IF(I238="Sì",0,F238*K238-P238-Q238))</f>
        <v/>
      </c>
      <c r="S238" s="17">
        <f>IF(D238="","",DATE(YEAR(D238),MONTH(D238),1))</f>
        <v/>
      </c>
    </row>
    <row r="239">
      <c r="A239" s="8" t="n"/>
      <c r="B239" s="8" t="n"/>
      <c r="C239" s="8" t="n"/>
      <c r="D239" s="14" t="n"/>
      <c r="E239" s="14" t="n"/>
      <c r="F239" s="12" t="n"/>
      <c r="G239" s="12" t="n"/>
      <c r="H239" s="12" t="n"/>
      <c r="I239" s="8" t="n"/>
      <c r="J239" s="11" t="n"/>
      <c r="K239" s="15">
        <f>IF(OR(D239="",E239=""),"",MAX(E239-D239,0))</f>
        <v/>
      </c>
      <c r="L239" s="15">
        <f>IF(K239="","",IF(Regole!$B$5&gt;0,MIN(K239,Regole!$B$5),K239))</f>
        <v/>
      </c>
      <c r="M239" s="15">
        <f>IF(F239="","",MAX(F239-N(G239)-N(H239),0))</f>
        <v/>
      </c>
      <c r="N239" s="16">
        <f>IF(OR(K239="",F239=""),"",IF(I239="Sì",0,ROUND((M239+N(H239)*(1-Regole!$B$7))*L239*Regole!$B$4,2)))</f>
        <v/>
      </c>
      <c r="O239" s="16">
        <f>IF(N239="","",IF(I239="Sì",0,N(J239)-N239))</f>
        <v/>
      </c>
      <c r="P239" s="15">
        <f>IF(OR(K239="",F239=""),"",IF(I239="Sì",0,M239*L239))</f>
        <v/>
      </c>
      <c r="Q239" s="15">
        <f>IF(OR(K239="",F239=""),"",IF(I239="Sì",0,N(H239)*L239))</f>
        <v/>
      </c>
      <c r="R239" s="15">
        <f>IF(OR(K239="",F239=""),"",IF(I239="Sì",0,F239*K239-P239-Q239))</f>
        <v/>
      </c>
      <c r="S239" s="17">
        <f>IF(D239="","",DATE(YEAR(D239),MONTH(D239),1))</f>
        <v/>
      </c>
    </row>
    <row r="240">
      <c r="A240" s="8" t="n"/>
      <c r="B240" s="8" t="n"/>
      <c r="C240" s="8" t="n"/>
      <c r="D240" s="14" t="n"/>
      <c r="E240" s="14" t="n"/>
      <c r="F240" s="12" t="n"/>
      <c r="G240" s="12" t="n"/>
      <c r="H240" s="12" t="n"/>
      <c r="I240" s="8" t="n"/>
      <c r="J240" s="11" t="n"/>
      <c r="K240" s="15">
        <f>IF(OR(D240="",E240=""),"",MAX(E240-D240,0))</f>
        <v/>
      </c>
      <c r="L240" s="15">
        <f>IF(K240="","",IF(Regole!$B$5&gt;0,MIN(K240,Regole!$B$5),K240))</f>
        <v/>
      </c>
      <c r="M240" s="15">
        <f>IF(F240="","",MAX(F240-N(G240)-N(H240),0))</f>
        <v/>
      </c>
      <c r="N240" s="16">
        <f>IF(OR(K240="",F240=""),"",IF(I240="Sì",0,ROUND((M240+N(H240)*(1-Regole!$B$7))*L240*Regole!$B$4,2)))</f>
        <v/>
      </c>
      <c r="O240" s="16">
        <f>IF(N240="","",IF(I240="Sì",0,N(J240)-N240))</f>
        <v/>
      </c>
      <c r="P240" s="15">
        <f>IF(OR(K240="",F240=""),"",IF(I240="Sì",0,M240*L240))</f>
        <v/>
      </c>
      <c r="Q240" s="15">
        <f>IF(OR(K240="",F240=""),"",IF(I240="Sì",0,N(H240)*L240))</f>
        <v/>
      </c>
      <c r="R240" s="15">
        <f>IF(OR(K240="",F240=""),"",IF(I240="Sì",0,F240*K240-P240-Q240))</f>
        <v/>
      </c>
      <c r="S240" s="17">
        <f>IF(D240="","",DATE(YEAR(D240),MONTH(D240),1))</f>
        <v/>
      </c>
    </row>
    <row r="241">
      <c r="A241" s="8" t="n"/>
      <c r="B241" s="8" t="n"/>
      <c r="C241" s="8" t="n"/>
      <c r="D241" s="14" t="n"/>
      <c r="E241" s="14" t="n"/>
      <c r="F241" s="12" t="n"/>
      <c r="G241" s="12" t="n"/>
      <c r="H241" s="12" t="n"/>
      <c r="I241" s="8" t="n"/>
      <c r="J241" s="11" t="n"/>
      <c r="K241" s="15">
        <f>IF(OR(D241="",E241=""),"",MAX(E241-D241,0))</f>
        <v/>
      </c>
      <c r="L241" s="15">
        <f>IF(K241="","",IF(Regole!$B$5&gt;0,MIN(K241,Regole!$B$5),K241))</f>
        <v/>
      </c>
      <c r="M241" s="15">
        <f>IF(F241="","",MAX(F241-N(G241)-N(H241),0))</f>
        <v/>
      </c>
      <c r="N241" s="16">
        <f>IF(OR(K241="",F241=""),"",IF(I241="Sì",0,ROUND((M241+N(H241)*(1-Regole!$B$7))*L241*Regole!$B$4,2)))</f>
        <v/>
      </c>
      <c r="O241" s="16">
        <f>IF(N241="","",IF(I241="Sì",0,N(J241)-N241))</f>
        <v/>
      </c>
      <c r="P241" s="15">
        <f>IF(OR(K241="",F241=""),"",IF(I241="Sì",0,M241*L241))</f>
        <v/>
      </c>
      <c r="Q241" s="15">
        <f>IF(OR(K241="",F241=""),"",IF(I241="Sì",0,N(H241)*L241))</f>
        <v/>
      </c>
      <c r="R241" s="15">
        <f>IF(OR(K241="",F241=""),"",IF(I241="Sì",0,F241*K241-P241-Q241))</f>
        <v/>
      </c>
      <c r="S241" s="17">
        <f>IF(D241="","",DATE(YEAR(D241),MONTH(D241),1))</f>
        <v/>
      </c>
    </row>
    <row r="242">
      <c r="A242" s="8" t="n"/>
      <c r="B242" s="8" t="n"/>
      <c r="C242" s="8" t="n"/>
      <c r="D242" s="14" t="n"/>
      <c r="E242" s="14" t="n"/>
      <c r="F242" s="12" t="n"/>
      <c r="G242" s="12" t="n"/>
      <c r="H242" s="12" t="n"/>
      <c r="I242" s="8" t="n"/>
      <c r="J242" s="11" t="n"/>
      <c r="K242" s="15">
        <f>IF(OR(D242="",E242=""),"",MAX(E242-D242,0))</f>
        <v/>
      </c>
      <c r="L242" s="15">
        <f>IF(K242="","",IF(Regole!$B$5&gt;0,MIN(K242,Regole!$B$5),K242))</f>
        <v/>
      </c>
      <c r="M242" s="15">
        <f>IF(F242="","",MAX(F242-N(G242)-N(H242),0))</f>
        <v/>
      </c>
      <c r="N242" s="16">
        <f>IF(OR(K242="",F242=""),"",IF(I242="Sì",0,ROUND((M242+N(H242)*(1-Regole!$B$7))*L242*Regole!$B$4,2)))</f>
        <v/>
      </c>
      <c r="O242" s="16">
        <f>IF(N242="","",IF(I242="Sì",0,N(J242)-N242))</f>
        <v/>
      </c>
      <c r="P242" s="15">
        <f>IF(OR(K242="",F242=""),"",IF(I242="Sì",0,M242*L242))</f>
        <v/>
      </c>
      <c r="Q242" s="15">
        <f>IF(OR(K242="",F242=""),"",IF(I242="Sì",0,N(H242)*L242))</f>
        <v/>
      </c>
      <c r="R242" s="15">
        <f>IF(OR(K242="",F242=""),"",IF(I242="Sì",0,F242*K242-P242-Q242))</f>
        <v/>
      </c>
      <c r="S242" s="17">
        <f>IF(D242="","",DATE(YEAR(D242),MONTH(D242),1))</f>
        <v/>
      </c>
    </row>
    <row r="243">
      <c r="A243" s="8" t="n"/>
      <c r="B243" s="8" t="n"/>
      <c r="C243" s="8" t="n"/>
      <c r="D243" s="14" t="n"/>
      <c r="E243" s="14" t="n"/>
      <c r="F243" s="12" t="n"/>
      <c r="G243" s="12" t="n"/>
      <c r="H243" s="12" t="n"/>
      <c r="I243" s="8" t="n"/>
      <c r="J243" s="11" t="n"/>
      <c r="K243" s="15">
        <f>IF(OR(D243="",E243=""),"",MAX(E243-D243,0))</f>
        <v/>
      </c>
      <c r="L243" s="15">
        <f>IF(K243="","",IF(Regole!$B$5&gt;0,MIN(K243,Regole!$B$5),K243))</f>
        <v/>
      </c>
      <c r="M243" s="15">
        <f>IF(F243="","",MAX(F243-N(G243)-N(H243),0))</f>
        <v/>
      </c>
      <c r="N243" s="16">
        <f>IF(OR(K243="",F243=""),"",IF(I243="Sì",0,ROUND((M243+N(H243)*(1-Regole!$B$7))*L243*Regole!$B$4,2)))</f>
        <v/>
      </c>
      <c r="O243" s="16">
        <f>IF(N243="","",IF(I243="Sì",0,N(J243)-N243))</f>
        <v/>
      </c>
      <c r="P243" s="15">
        <f>IF(OR(K243="",F243=""),"",IF(I243="Sì",0,M243*L243))</f>
        <v/>
      </c>
      <c r="Q243" s="15">
        <f>IF(OR(K243="",F243=""),"",IF(I243="Sì",0,N(H243)*L243))</f>
        <v/>
      </c>
      <c r="R243" s="15">
        <f>IF(OR(K243="",F243=""),"",IF(I243="Sì",0,F243*K243-P243-Q243))</f>
        <v/>
      </c>
      <c r="S243" s="17">
        <f>IF(D243="","",DATE(YEAR(D243),MONTH(D243),1))</f>
        <v/>
      </c>
    </row>
    <row r="244">
      <c r="A244" s="8" t="n"/>
      <c r="B244" s="8" t="n"/>
      <c r="C244" s="8" t="n"/>
      <c r="D244" s="14" t="n"/>
      <c r="E244" s="14" t="n"/>
      <c r="F244" s="12" t="n"/>
      <c r="G244" s="12" t="n"/>
      <c r="H244" s="12" t="n"/>
      <c r="I244" s="8" t="n"/>
      <c r="J244" s="11" t="n"/>
      <c r="K244" s="15">
        <f>IF(OR(D244="",E244=""),"",MAX(E244-D244,0))</f>
        <v/>
      </c>
      <c r="L244" s="15">
        <f>IF(K244="","",IF(Regole!$B$5&gt;0,MIN(K244,Regole!$B$5),K244))</f>
        <v/>
      </c>
      <c r="M244" s="15">
        <f>IF(F244="","",MAX(F244-N(G244)-N(H244),0))</f>
        <v/>
      </c>
      <c r="N244" s="16">
        <f>IF(OR(K244="",F244=""),"",IF(I244="Sì",0,ROUND((M244+N(H244)*(1-Regole!$B$7))*L244*Regole!$B$4,2)))</f>
        <v/>
      </c>
      <c r="O244" s="16">
        <f>IF(N244="","",IF(I244="Sì",0,N(J244)-N244))</f>
        <v/>
      </c>
      <c r="P244" s="15">
        <f>IF(OR(K244="",F244=""),"",IF(I244="Sì",0,M244*L244))</f>
        <v/>
      </c>
      <c r="Q244" s="15">
        <f>IF(OR(K244="",F244=""),"",IF(I244="Sì",0,N(H244)*L244))</f>
        <v/>
      </c>
      <c r="R244" s="15">
        <f>IF(OR(K244="",F244=""),"",IF(I244="Sì",0,F244*K244-P244-Q244))</f>
        <v/>
      </c>
      <c r="S244" s="17">
        <f>IF(D244="","",DATE(YEAR(D244),MONTH(D244),1))</f>
        <v/>
      </c>
    </row>
    <row r="245">
      <c r="A245" s="8" t="n"/>
      <c r="B245" s="8" t="n"/>
      <c r="C245" s="8" t="n"/>
      <c r="D245" s="14" t="n"/>
      <c r="E245" s="14" t="n"/>
      <c r="F245" s="12" t="n"/>
      <c r="G245" s="12" t="n"/>
      <c r="H245" s="12" t="n"/>
      <c r="I245" s="8" t="n"/>
      <c r="J245" s="11" t="n"/>
      <c r="K245" s="15">
        <f>IF(OR(D245="",E245=""),"",MAX(E245-D245,0))</f>
        <v/>
      </c>
      <c r="L245" s="15">
        <f>IF(K245="","",IF(Regole!$B$5&gt;0,MIN(K245,Regole!$B$5),K245))</f>
        <v/>
      </c>
      <c r="M245" s="15">
        <f>IF(F245="","",MAX(F245-N(G245)-N(H245),0))</f>
        <v/>
      </c>
      <c r="N245" s="16">
        <f>IF(OR(K245="",F245=""),"",IF(I245="Sì",0,ROUND((M245+N(H245)*(1-Regole!$B$7))*L245*Regole!$B$4,2)))</f>
        <v/>
      </c>
      <c r="O245" s="16">
        <f>IF(N245="","",IF(I245="Sì",0,N(J245)-N245))</f>
        <v/>
      </c>
      <c r="P245" s="15">
        <f>IF(OR(K245="",F245=""),"",IF(I245="Sì",0,M245*L245))</f>
        <v/>
      </c>
      <c r="Q245" s="15">
        <f>IF(OR(K245="",F245=""),"",IF(I245="Sì",0,N(H245)*L245))</f>
        <v/>
      </c>
      <c r="R245" s="15">
        <f>IF(OR(K245="",F245=""),"",IF(I245="Sì",0,F245*K245-P245-Q245))</f>
        <v/>
      </c>
      <c r="S245" s="17">
        <f>IF(D245="","",DATE(YEAR(D245),MONTH(D245),1))</f>
        <v/>
      </c>
    </row>
    <row r="246">
      <c r="A246" s="8" t="n"/>
      <c r="B246" s="8" t="n"/>
      <c r="C246" s="8" t="n"/>
      <c r="D246" s="14" t="n"/>
      <c r="E246" s="14" t="n"/>
      <c r="F246" s="12" t="n"/>
      <c r="G246" s="12" t="n"/>
      <c r="H246" s="12" t="n"/>
      <c r="I246" s="8" t="n"/>
      <c r="J246" s="11" t="n"/>
      <c r="K246" s="15">
        <f>IF(OR(D246="",E246=""),"",MAX(E246-D246,0))</f>
        <v/>
      </c>
      <c r="L246" s="15">
        <f>IF(K246="","",IF(Regole!$B$5&gt;0,MIN(K246,Regole!$B$5),K246))</f>
        <v/>
      </c>
      <c r="M246" s="15">
        <f>IF(F246="","",MAX(F246-N(G246)-N(H246),0))</f>
        <v/>
      </c>
      <c r="N246" s="16">
        <f>IF(OR(K246="",F246=""),"",IF(I246="Sì",0,ROUND((M246+N(H246)*(1-Regole!$B$7))*L246*Regole!$B$4,2)))</f>
        <v/>
      </c>
      <c r="O246" s="16">
        <f>IF(N246="","",IF(I246="Sì",0,N(J246)-N246))</f>
        <v/>
      </c>
      <c r="P246" s="15">
        <f>IF(OR(K246="",F246=""),"",IF(I246="Sì",0,M246*L246))</f>
        <v/>
      </c>
      <c r="Q246" s="15">
        <f>IF(OR(K246="",F246=""),"",IF(I246="Sì",0,N(H246)*L246))</f>
        <v/>
      </c>
      <c r="R246" s="15">
        <f>IF(OR(K246="",F246=""),"",IF(I246="Sì",0,F246*K246-P246-Q246))</f>
        <v/>
      </c>
      <c r="S246" s="17">
        <f>IF(D246="","",DATE(YEAR(D246),MONTH(D246),1))</f>
        <v/>
      </c>
    </row>
    <row r="247">
      <c r="A247" s="8" t="n"/>
      <c r="B247" s="8" t="n"/>
      <c r="C247" s="8" t="n"/>
      <c r="D247" s="14" t="n"/>
      <c r="E247" s="14" t="n"/>
      <c r="F247" s="12" t="n"/>
      <c r="G247" s="12" t="n"/>
      <c r="H247" s="12" t="n"/>
      <c r="I247" s="8" t="n"/>
      <c r="J247" s="11" t="n"/>
      <c r="K247" s="15">
        <f>IF(OR(D247="",E247=""),"",MAX(E247-D247,0))</f>
        <v/>
      </c>
      <c r="L247" s="15">
        <f>IF(K247="","",IF(Regole!$B$5&gt;0,MIN(K247,Regole!$B$5),K247))</f>
        <v/>
      </c>
      <c r="M247" s="15">
        <f>IF(F247="","",MAX(F247-N(G247)-N(H247),0))</f>
        <v/>
      </c>
      <c r="N247" s="16">
        <f>IF(OR(K247="",F247=""),"",IF(I247="Sì",0,ROUND((M247+N(H247)*(1-Regole!$B$7))*L247*Regole!$B$4,2)))</f>
        <v/>
      </c>
      <c r="O247" s="16">
        <f>IF(N247="","",IF(I247="Sì",0,N(J247)-N247))</f>
        <v/>
      </c>
      <c r="P247" s="15">
        <f>IF(OR(K247="",F247=""),"",IF(I247="Sì",0,M247*L247))</f>
        <v/>
      </c>
      <c r="Q247" s="15">
        <f>IF(OR(K247="",F247=""),"",IF(I247="Sì",0,N(H247)*L247))</f>
        <v/>
      </c>
      <c r="R247" s="15">
        <f>IF(OR(K247="",F247=""),"",IF(I247="Sì",0,F247*K247-P247-Q247))</f>
        <v/>
      </c>
      <c r="S247" s="17">
        <f>IF(D247="","",DATE(YEAR(D247),MONTH(D247),1))</f>
        <v/>
      </c>
    </row>
    <row r="248">
      <c r="A248" s="8" t="n"/>
      <c r="B248" s="8" t="n"/>
      <c r="C248" s="8" t="n"/>
      <c r="D248" s="14" t="n"/>
      <c r="E248" s="14" t="n"/>
      <c r="F248" s="12" t="n"/>
      <c r="G248" s="12" t="n"/>
      <c r="H248" s="12" t="n"/>
      <c r="I248" s="8" t="n"/>
      <c r="J248" s="11" t="n"/>
      <c r="K248" s="15">
        <f>IF(OR(D248="",E248=""),"",MAX(E248-D248,0))</f>
        <v/>
      </c>
      <c r="L248" s="15">
        <f>IF(K248="","",IF(Regole!$B$5&gt;0,MIN(K248,Regole!$B$5),K248))</f>
        <v/>
      </c>
      <c r="M248" s="15">
        <f>IF(F248="","",MAX(F248-N(G248)-N(H248),0))</f>
        <v/>
      </c>
      <c r="N248" s="16">
        <f>IF(OR(K248="",F248=""),"",IF(I248="Sì",0,ROUND((M248+N(H248)*(1-Regole!$B$7))*L248*Regole!$B$4,2)))</f>
        <v/>
      </c>
      <c r="O248" s="16">
        <f>IF(N248="","",IF(I248="Sì",0,N(J248)-N248))</f>
        <v/>
      </c>
      <c r="P248" s="15">
        <f>IF(OR(K248="",F248=""),"",IF(I248="Sì",0,M248*L248))</f>
        <v/>
      </c>
      <c r="Q248" s="15">
        <f>IF(OR(K248="",F248=""),"",IF(I248="Sì",0,N(H248)*L248))</f>
        <v/>
      </c>
      <c r="R248" s="15">
        <f>IF(OR(K248="",F248=""),"",IF(I248="Sì",0,F248*K248-P248-Q248))</f>
        <v/>
      </c>
      <c r="S248" s="17">
        <f>IF(D248="","",DATE(YEAR(D248),MONTH(D248),1))</f>
        <v/>
      </c>
    </row>
    <row r="249">
      <c r="A249" s="8" t="n"/>
      <c r="B249" s="8" t="n"/>
      <c r="C249" s="8" t="n"/>
      <c r="D249" s="14" t="n"/>
      <c r="E249" s="14" t="n"/>
      <c r="F249" s="12" t="n"/>
      <c r="G249" s="12" t="n"/>
      <c r="H249" s="12" t="n"/>
      <c r="I249" s="8" t="n"/>
      <c r="J249" s="11" t="n"/>
      <c r="K249" s="15">
        <f>IF(OR(D249="",E249=""),"",MAX(E249-D249,0))</f>
        <v/>
      </c>
      <c r="L249" s="15">
        <f>IF(K249="","",IF(Regole!$B$5&gt;0,MIN(K249,Regole!$B$5),K249))</f>
        <v/>
      </c>
      <c r="M249" s="15">
        <f>IF(F249="","",MAX(F249-N(G249)-N(H249),0))</f>
        <v/>
      </c>
      <c r="N249" s="16">
        <f>IF(OR(K249="",F249=""),"",IF(I249="Sì",0,ROUND((M249+N(H249)*(1-Regole!$B$7))*L249*Regole!$B$4,2)))</f>
        <v/>
      </c>
      <c r="O249" s="16">
        <f>IF(N249="","",IF(I249="Sì",0,N(J249)-N249))</f>
        <v/>
      </c>
      <c r="P249" s="15">
        <f>IF(OR(K249="",F249=""),"",IF(I249="Sì",0,M249*L249))</f>
        <v/>
      </c>
      <c r="Q249" s="15">
        <f>IF(OR(K249="",F249=""),"",IF(I249="Sì",0,N(H249)*L249))</f>
        <v/>
      </c>
      <c r="R249" s="15">
        <f>IF(OR(K249="",F249=""),"",IF(I249="Sì",0,F249*K249-P249-Q249))</f>
        <v/>
      </c>
      <c r="S249" s="17">
        <f>IF(D249="","",DATE(YEAR(D249),MONTH(D249),1))</f>
        <v/>
      </c>
    </row>
    <row r="250">
      <c r="A250" s="8" t="n"/>
      <c r="B250" s="8" t="n"/>
      <c r="C250" s="8" t="n"/>
      <c r="D250" s="14" t="n"/>
      <c r="E250" s="14" t="n"/>
      <c r="F250" s="12" t="n"/>
      <c r="G250" s="12" t="n"/>
      <c r="H250" s="12" t="n"/>
      <c r="I250" s="8" t="n"/>
      <c r="J250" s="11" t="n"/>
      <c r="K250" s="15">
        <f>IF(OR(D250="",E250=""),"",MAX(E250-D250,0))</f>
        <v/>
      </c>
      <c r="L250" s="15">
        <f>IF(K250="","",IF(Regole!$B$5&gt;0,MIN(K250,Regole!$B$5),K250))</f>
        <v/>
      </c>
      <c r="M250" s="15">
        <f>IF(F250="","",MAX(F250-N(G250)-N(H250),0))</f>
        <v/>
      </c>
      <c r="N250" s="16">
        <f>IF(OR(K250="",F250=""),"",IF(I250="Sì",0,ROUND((M250+N(H250)*(1-Regole!$B$7))*L250*Regole!$B$4,2)))</f>
        <v/>
      </c>
      <c r="O250" s="16">
        <f>IF(N250="","",IF(I250="Sì",0,N(J250)-N250))</f>
        <v/>
      </c>
      <c r="P250" s="15">
        <f>IF(OR(K250="",F250=""),"",IF(I250="Sì",0,M250*L250))</f>
        <v/>
      </c>
      <c r="Q250" s="15">
        <f>IF(OR(K250="",F250=""),"",IF(I250="Sì",0,N(H250)*L250))</f>
        <v/>
      </c>
      <c r="R250" s="15">
        <f>IF(OR(K250="",F250=""),"",IF(I250="Sì",0,F250*K250-P250-Q250))</f>
        <v/>
      </c>
      <c r="S250" s="17">
        <f>IF(D250="","",DATE(YEAR(D250),MONTH(D250),1))</f>
        <v/>
      </c>
    </row>
    <row r="251">
      <c r="A251" s="8" t="n"/>
      <c r="B251" s="8" t="n"/>
      <c r="C251" s="8" t="n"/>
      <c r="D251" s="14" t="n"/>
      <c r="E251" s="14" t="n"/>
      <c r="F251" s="12" t="n"/>
      <c r="G251" s="12" t="n"/>
      <c r="H251" s="12" t="n"/>
      <c r="I251" s="8" t="n"/>
      <c r="J251" s="11" t="n"/>
      <c r="K251" s="15">
        <f>IF(OR(D251="",E251=""),"",MAX(E251-D251,0))</f>
        <v/>
      </c>
      <c r="L251" s="15">
        <f>IF(K251="","",IF(Regole!$B$5&gt;0,MIN(K251,Regole!$B$5),K251))</f>
        <v/>
      </c>
      <c r="M251" s="15">
        <f>IF(F251="","",MAX(F251-N(G251)-N(H251),0))</f>
        <v/>
      </c>
      <c r="N251" s="16">
        <f>IF(OR(K251="",F251=""),"",IF(I251="Sì",0,ROUND((M251+N(H251)*(1-Regole!$B$7))*L251*Regole!$B$4,2)))</f>
        <v/>
      </c>
      <c r="O251" s="16">
        <f>IF(N251="","",IF(I251="Sì",0,N(J251)-N251))</f>
        <v/>
      </c>
      <c r="P251" s="15">
        <f>IF(OR(K251="",F251=""),"",IF(I251="Sì",0,M251*L251))</f>
        <v/>
      </c>
      <c r="Q251" s="15">
        <f>IF(OR(K251="",F251=""),"",IF(I251="Sì",0,N(H251)*L251))</f>
        <v/>
      </c>
      <c r="R251" s="15">
        <f>IF(OR(K251="",F251=""),"",IF(I251="Sì",0,F251*K251-P251-Q251))</f>
        <v/>
      </c>
      <c r="S251" s="17">
        <f>IF(D251="","",DATE(YEAR(D251),MONTH(D251),1))</f>
        <v/>
      </c>
    </row>
    <row r="252">
      <c r="A252" s="8" t="n"/>
      <c r="B252" s="8" t="n"/>
      <c r="C252" s="8" t="n"/>
      <c r="D252" s="14" t="n"/>
      <c r="E252" s="14" t="n"/>
      <c r="F252" s="12" t="n"/>
      <c r="G252" s="12" t="n"/>
      <c r="H252" s="12" t="n"/>
      <c r="I252" s="8" t="n"/>
      <c r="J252" s="11" t="n"/>
      <c r="K252" s="15">
        <f>IF(OR(D252="",E252=""),"",MAX(E252-D252,0))</f>
        <v/>
      </c>
      <c r="L252" s="15">
        <f>IF(K252="","",IF(Regole!$B$5&gt;0,MIN(K252,Regole!$B$5),K252))</f>
        <v/>
      </c>
      <c r="M252" s="15">
        <f>IF(F252="","",MAX(F252-N(G252)-N(H252),0))</f>
        <v/>
      </c>
      <c r="N252" s="16">
        <f>IF(OR(K252="",F252=""),"",IF(I252="Sì",0,ROUND((M252+N(H252)*(1-Regole!$B$7))*L252*Regole!$B$4,2)))</f>
        <v/>
      </c>
      <c r="O252" s="16">
        <f>IF(N252="","",IF(I252="Sì",0,N(J252)-N252))</f>
        <v/>
      </c>
      <c r="P252" s="15">
        <f>IF(OR(K252="",F252=""),"",IF(I252="Sì",0,M252*L252))</f>
        <v/>
      </c>
      <c r="Q252" s="15">
        <f>IF(OR(K252="",F252=""),"",IF(I252="Sì",0,N(H252)*L252))</f>
        <v/>
      </c>
      <c r="R252" s="15">
        <f>IF(OR(K252="",F252=""),"",IF(I252="Sì",0,F252*K252-P252-Q252))</f>
        <v/>
      </c>
      <c r="S252" s="17">
        <f>IF(D252="","",DATE(YEAR(D252),MONTH(D252),1))</f>
        <v/>
      </c>
    </row>
    <row r="253">
      <c r="A253" s="8" t="n"/>
      <c r="B253" s="8" t="n"/>
      <c r="C253" s="8" t="n"/>
      <c r="D253" s="14" t="n"/>
      <c r="E253" s="14" t="n"/>
      <c r="F253" s="12" t="n"/>
      <c r="G253" s="12" t="n"/>
      <c r="H253" s="12" t="n"/>
      <c r="I253" s="8" t="n"/>
      <c r="J253" s="11" t="n"/>
      <c r="K253" s="15">
        <f>IF(OR(D253="",E253=""),"",MAX(E253-D253,0))</f>
        <v/>
      </c>
      <c r="L253" s="15">
        <f>IF(K253="","",IF(Regole!$B$5&gt;0,MIN(K253,Regole!$B$5),K253))</f>
        <v/>
      </c>
      <c r="M253" s="15">
        <f>IF(F253="","",MAX(F253-N(G253)-N(H253),0))</f>
        <v/>
      </c>
      <c r="N253" s="16">
        <f>IF(OR(K253="",F253=""),"",IF(I253="Sì",0,ROUND((M253+N(H253)*(1-Regole!$B$7))*L253*Regole!$B$4,2)))</f>
        <v/>
      </c>
      <c r="O253" s="16">
        <f>IF(N253="","",IF(I253="Sì",0,N(J253)-N253))</f>
        <v/>
      </c>
      <c r="P253" s="15">
        <f>IF(OR(K253="",F253=""),"",IF(I253="Sì",0,M253*L253))</f>
        <v/>
      </c>
      <c r="Q253" s="15">
        <f>IF(OR(K253="",F253=""),"",IF(I253="Sì",0,N(H253)*L253))</f>
        <v/>
      </c>
      <c r="R253" s="15">
        <f>IF(OR(K253="",F253=""),"",IF(I253="Sì",0,F253*K253-P253-Q253))</f>
        <v/>
      </c>
      <c r="S253" s="17">
        <f>IF(D253="","",DATE(YEAR(D253),MONTH(D253),1))</f>
        <v/>
      </c>
    </row>
    <row r="254">
      <c r="A254" s="8" t="n"/>
      <c r="B254" s="8" t="n"/>
      <c r="C254" s="8" t="n"/>
      <c r="D254" s="14" t="n"/>
      <c r="E254" s="14" t="n"/>
      <c r="F254" s="12" t="n"/>
      <c r="G254" s="12" t="n"/>
      <c r="H254" s="12" t="n"/>
      <c r="I254" s="8" t="n"/>
      <c r="J254" s="11" t="n"/>
      <c r="K254" s="15">
        <f>IF(OR(D254="",E254=""),"",MAX(E254-D254,0))</f>
        <v/>
      </c>
      <c r="L254" s="15">
        <f>IF(K254="","",IF(Regole!$B$5&gt;0,MIN(K254,Regole!$B$5),K254))</f>
        <v/>
      </c>
      <c r="M254" s="15">
        <f>IF(F254="","",MAX(F254-N(G254)-N(H254),0))</f>
        <v/>
      </c>
      <c r="N254" s="16">
        <f>IF(OR(K254="",F254=""),"",IF(I254="Sì",0,ROUND((M254+N(H254)*(1-Regole!$B$7))*L254*Regole!$B$4,2)))</f>
        <v/>
      </c>
      <c r="O254" s="16">
        <f>IF(N254="","",IF(I254="Sì",0,N(J254)-N254))</f>
        <v/>
      </c>
      <c r="P254" s="15">
        <f>IF(OR(K254="",F254=""),"",IF(I254="Sì",0,M254*L254))</f>
        <v/>
      </c>
      <c r="Q254" s="15">
        <f>IF(OR(K254="",F254=""),"",IF(I254="Sì",0,N(H254)*L254))</f>
        <v/>
      </c>
      <c r="R254" s="15">
        <f>IF(OR(K254="",F254=""),"",IF(I254="Sì",0,F254*K254-P254-Q254))</f>
        <v/>
      </c>
      <c r="S254" s="17">
        <f>IF(D254="","",DATE(YEAR(D254),MONTH(D254),1))</f>
        <v/>
      </c>
    </row>
    <row r="255">
      <c r="A255" s="8" t="n"/>
      <c r="B255" s="8" t="n"/>
      <c r="C255" s="8" t="n"/>
      <c r="D255" s="14" t="n"/>
      <c r="E255" s="14" t="n"/>
      <c r="F255" s="12" t="n"/>
      <c r="G255" s="12" t="n"/>
      <c r="H255" s="12" t="n"/>
      <c r="I255" s="8" t="n"/>
      <c r="J255" s="11" t="n"/>
      <c r="K255" s="15">
        <f>IF(OR(D255="",E255=""),"",MAX(E255-D255,0))</f>
        <v/>
      </c>
      <c r="L255" s="15">
        <f>IF(K255="","",IF(Regole!$B$5&gt;0,MIN(K255,Regole!$B$5),K255))</f>
        <v/>
      </c>
      <c r="M255" s="15">
        <f>IF(F255="","",MAX(F255-N(G255)-N(H255),0))</f>
        <v/>
      </c>
      <c r="N255" s="16">
        <f>IF(OR(K255="",F255=""),"",IF(I255="Sì",0,ROUND((M255+N(H255)*(1-Regole!$B$7))*L255*Regole!$B$4,2)))</f>
        <v/>
      </c>
      <c r="O255" s="16">
        <f>IF(N255="","",IF(I255="Sì",0,N(J255)-N255))</f>
        <v/>
      </c>
      <c r="P255" s="15">
        <f>IF(OR(K255="",F255=""),"",IF(I255="Sì",0,M255*L255))</f>
        <v/>
      </c>
      <c r="Q255" s="15">
        <f>IF(OR(K255="",F255=""),"",IF(I255="Sì",0,N(H255)*L255))</f>
        <v/>
      </c>
      <c r="R255" s="15">
        <f>IF(OR(K255="",F255=""),"",IF(I255="Sì",0,F255*K255-P255-Q255))</f>
        <v/>
      </c>
      <c r="S255" s="17">
        <f>IF(D255="","",DATE(YEAR(D255),MONTH(D255),1))</f>
        <v/>
      </c>
    </row>
    <row r="256">
      <c r="A256" s="8" t="n"/>
      <c r="B256" s="8" t="n"/>
      <c r="C256" s="8" t="n"/>
      <c r="D256" s="14" t="n"/>
      <c r="E256" s="14" t="n"/>
      <c r="F256" s="12" t="n"/>
      <c r="G256" s="12" t="n"/>
      <c r="H256" s="12" t="n"/>
      <c r="I256" s="8" t="n"/>
      <c r="J256" s="11" t="n"/>
      <c r="K256" s="15">
        <f>IF(OR(D256="",E256=""),"",MAX(E256-D256,0))</f>
        <v/>
      </c>
      <c r="L256" s="15">
        <f>IF(K256="","",IF(Regole!$B$5&gt;0,MIN(K256,Regole!$B$5),K256))</f>
        <v/>
      </c>
      <c r="M256" s="15">
        <f>IF(F256="","",MAX(F256-N(G256)-N(H256),0))</f>
        <v/>
      </c>
      <c r="N256" s="16">
        <f>IF(OR(K256="",F256=""),"",IF(I256="Sì",0,ROUND((M256+N(H256)*(1-Regole!$B$7))*L256*Regole!$B$4,2)))</f>
        <v/>
      </c>
      <c r="O256" s="16">
        <f>IF(N256="","",IF(I256="Sì",0,N(J256)-N256))</f>
        <v/>
      </c>
      <c r="P256" s="15">
        <f>IF(OR(K256="",F256=""),"",IF(I256="Sì",0,M256*L256))</f>
        <v/>
      </c>
      <c r="Q256" s="15">
        <f>IF(OR(K256="",F256=""),"",IF(I256="Sì",0,N(H256)*L256))</f>
        <v/>
      </c>
      <c r="R256" s="15">
        <f>IF(OR(K256="",F256=""),"",IF(I256="Sì",0,F256*K256-P256-Q256))</f>
        <v/>
      </c>
      <c r="S256" s="17">
        <f>IF(D256="","",DATE(YEAR(D256),MONTH(D256),1))</f>
        <v/>
      </c>
    </row>
    <row r="257">
      <c r="A257" s="8" t="n"/>
      <c r="B257" s="8" t="n"/>
      <c r="C257" s="8" t="n"/>
      <c r="D257" s="14" t="n"/>
      <c r="E257" s="14" t="n"/>
      <c r="F257" s="12" t="n"/>
      <c r="G257" s="12" t="n"/>
      <c r="H257" s="12" t="n"/>
      <c r="I257" s="8" t="n"/>
      <c r="J257" s="11" t="n"/>
      <c r="K257" s="15">
        <f>IF(OR(D257="",E257=""),"",MAX(E257-D257,0))</f>
        <v/>
      </c>
      <c r="L257" s="15">
        <f>IF(K257="","",IF(Regole!$B$5&gt;0,MIN(K257,Regole!$B$5),K257))</f>
        <v/>
      </c>
      <c r="M257" s="15">
        <f>IF(F257="","",MAX(F257-N(G257)-N(H257),0))</f>
        <v/>
      </c>
      <c r="N257" s="16">
        <f>IF(OR(K257="",F257=""),"",IF(I257="Sì",0,ROUND((M257+N(H257)*(1-Regole!$B$7))*L257*Regole!$B$4,2)))</f>
        <v/>
      </c>
      <c r="O257" s="16">
        <f>IF(N257="","",IF(I257="Sì",0,N(J257)-N257))</f>
        <v/>
      </c>
      <c r="P257" s="15">
        <f>IF(OR(K257="",F257=""),"",IF(I257="Sì",0,M257*L257))</f>
        <v/>
      </c>
      <c r="Q257" s="15">
        <f>IF(OR(K257="",F257=""),"",IF(I257="Sì",0,N(H257)*L257))</f>
        <v/>
      </c>
      <c r="R257" s="15">
        <f>IF(OR(K257="",F257=""),"",IF(I257="Sì",0,F257*K257-P257-Q257))</f>
        <v/>
      </c>
      <c r="S257" s="17">
        <f>IF(D257="","",DATE(YEAR(D257),MONTH(D257),1))</f>
        <v/>
      </c>
    </row>
    <row r="258">
      <c r="A258" s="8" t="n"/>
      <c r="B258" s="8" t="n"/>
      <c r="C258" s="8" t="n"/>
      <c r="D258" s="14" t="n"/>
      <c r="E258" s="14" t="n"/>
      <c r="F258" s="12" t="n"/>
      <c r="G258" s="12" t="n"/>
      <c r="H258" s="12" t="n"/>
      <c r="I258" s="8" t="n"/>
      <c r="J258" s="11" t="n"/>
      <c r="K258" s="15">
        <f>IF(OR(D258="",E258=""),"",MAX(E258-D258,0))</f>
        <v/>
      </c>
      <c r="L258" s="15">
        <f>IF(K258="","",IF(Regole!$B$5&gt;0,MIN(K258,Regole!$B$5),K258))</f>
        <v/>
      </c>
      <c r="M258" s="15">
        <f>IF(F258="","",MAX(F258-N(G258)-N(H258),0))</f>
        <v/>
      </c>
      <c r="N258" s="16">
        <f>IF(OR(K258="",F258=""),"",IF(I258="Sì",0,ROUND((M258+N(H258)*(1-Regole!$B$7))*L258*Regole!$B$4,2)))</f>
        <v/>
      </c>
      <c r="O258" s="16">
        <f>IF(N258="","",IF(I258="Sì",0,N(J258)-N258))</f>
        <v/>
      </c>
      <c r="P258" s="15">
        <f>IF(OR(K258="",F258=""),"",IF(I258="Sì",0,M258*L258))</f>
        <v/>
      </c>
      <c r="Q258" s="15">
        <f>IF(OR(K258="",F258=""),"",IF(I258="Sì",0,N(H258)*L258))</f>
        <v/>
      </c>
      <c r="R258" s="15">
        <f>IF(OR(K258="",F258=""),"",IF(I258="Sì",0,F258*K258-P258-Q258))</f>
        <v/>
      </c>
      <c r="S258" s="17">
        <f>IF(D258="","",DATE(YEAR(D258),MONTH(D258),1))</f>
        <v/>
      </c>
    </row>
    <row r="259">
      <c r="A259" s="8" t="n"/>
      <c r="B259" s="8" t="n"/>
      <c r="C259" s="8" t="n"/>
      <c r="D259" s="14" t="n"/>
      <c r="E259" s="14" t="n"/>
      <c r="F259" s="12" t="n"/>
      <c r="G259" s="12" t="n"/>
      <c r="H259" s="12" t="n"/>
      <c r="I259" s="8" t="n"/>
      <c r="J259" s="11" t="n"/>
      <c r="K259" s="15">
        <f>IF(OR(D259="",E259=""),"",MAX(E259-D259,0))</f>
        <v/>
      </c>
      <c r="L259" s="15">
        <f>IF(K259="","",IF(Regole!$B$5&gt;0,MIN(K259,Regole!$B$5),K259))</f>
        <v/>
      </c>
      <c r="M259" s="15">
        <f>IF(F259="","",MAX(F259-N(G259)-N(H259),0))</f>
        <v/>
      </c>
      <c r="N259" s="16">
        <f>IF(OR(K259="",F259=""),"",IF(I259="Sì",0,ROUND((M259+N(H259)*(1-Regole!$B$7))*L259*Regole!$B$4,2)))</f>
        <v/>
      </c>
      <c r="O259" s="16">
        <f>IF(N259="","",IF(I259="Sì",0,N(J259)-N259))</f>
        <v/>
      </c>
      <c r="P259" s="15">
        <f>IF(OR(K259="",F259=""),"",IF(I259="Sì",0,M259*L259))</f>
        <v/>
      </c>
      <c r="Q259" s="15">
        <f>IF(OR(K259="",F259=""),"",IF(I259="Sì",0,N(H259)*L259))</f>
        <v/>
      </c>
      <c r="R259" s="15">
        <f>IF(OR(K259="",F259=""),"",IF(I259="Sì",0,F259*K259-P259-Q259))</f>
        <v/>
      </c>
      <c r="S259" s="17">
        <f>IF(D259="","",DATE(YEAR(D259),MONTH(D259),1))</f>
        <v/>
      </c>
    </row>
    <row r="260">
      <c r="A260" s="8" t="n"/>
      <c r="B260" s="8" t="n"/>
      <c r="C260" s="8" t="n"/>
      <c r="D260" s="14" t="n"/>
      <c r="E260" s="14" t="n"/>
      <c r="F260" s="12" t="n"/>
      <c r="G260" s="12" t="n"/>
      <c r="H260" s="12" t="n"/>
      <c r="I260" s="8" t="n"/>
      <c r="J260" s="11" t="n"/>
      <c r="K260" s="15">
        <f>IF(OR(D260="",E260=""),"",MAX(E260-D260,0))</f>
        <v/>
      </c>
      <c r="L260" s="15">
        <f>IF(K260="","",IF(Regole!$B$5&gt;0,MIN(K260,Regole!$B$5),K260))</f>
        <v/>
      </c>
      <c r="M260" s="15">
        <f>IF(F260="","",MAX(F260-N(G260)-N(H260),0))</f>
        <v/>
      </c>
      <c r="N260" s="16">
        <f>IF(OR(K260="",F260=""),"",IF(I260="Sì",0,ROUND((M260+N(H260)*(1-Regole!$B$7))*L260*Regole!$B$4,2)))</f>
        <v/>
      </c>
      <c r="O260" s="16">
        <f>IF(N260="","",IF(I260="Sì",0,N(J260)-N260))</f>
        <v/>
      </c>
      <c r="P260" s="15">
        <f>IF(OR(K260="",F260=""),"",IF(I260="Sì",0,M260*L260))</f>
        <v/>
      </c>
      <c r="Q260" s="15">
        <f>IF(OR(K260="",F260=""),"",IF(I260="Sì",0,N(H260)*L260))</f>
        <v/>
      </c>
      <c r="R260" s="15">
        <f>IF(OR(K260="",F260=""),"",IF(I260="Sì",0,F260*K260-P260-Q260))</f>
        <v/>
      </c>
      <c r="S260" s="17">
        <f>IF(D260="","",DATE(YEAR(D260),MONTH(D260),1))</f>
        <v/>
      </c>
    </row>
    <row r="261">
      <c r="A261" s="8" t="n"/>
      <c r="B261" s="8" t="n"/>
      <c r="C261" s="8" t="n"/>
      <c r="D261" s="14" t="n"/>
      <c r="E261" s="14" t="n"/>
      <c r="F261" s="12" t="n"/>
      <c r="G261" s="12" t="n"/>
      <c r="H261" s="12" t="n"/>
      <c r="I261" s="8" t="n"/>
      <c r="J261" s="11" t="n"/>
      <c r="K261" s="15">
        <f>IF(OR(D261="",E261=""),"",MAX(E261-D261,0))</f>
        <v/>
      </c>
      <c r="L261" s="15">
        <f>IF(K261="","",IF(Regole!$B$5&gt;0,MIN(K261,Regole!$B$5),K261))</f>
        <v/>
      </c>
      <c r="M261" s="15">
        <f>IF(F261="","",MAX(F261-N(G261)-N(H261),0))</f>
        <v/>
      </c>
      <c r="N261" s="16">
        <f>IF(OR(K261="",F261=""),"",IF(I261="Sì",0,ROUND((M261+N(H261)*(1-Regole!$B$7))*L261*Regole!$B$4,2)))</f>
        <v/>
      </c>
      <c r="O261" s="16">
        <f>IF(N261="","",IF(I261="Sì",0,N(J261)-N261))</f>
        <v/>
      </c>
      <c r="P261" s="15">
        <f>IF(OR(K261="",F261=""),"",IF(I261="Sì",0,M261*L261))</f>
        <v/>
      </c>
      <c r="Q261" s="15">
        <f>IF(OR(K261="",F261=""),"",IF(I261="Sì",0,N(H261)*L261))</f>
        <v/>
      </c>
      <c r="R261" s="15">
        <f>IF(OR(K261="",F261=""),"",IF(I261="Sì",0,F261*K261-P261-Q261))</f>
        <v/>
      </c>
      <c r="S261" s="17">
        <f>IF(D261="","",DATE(YEAR(D261),MONTH(D261),1))</f>
        <v/>
      </c>
    </row>
    <row r="262">
      <c r="A262" s="8" t="n"/>
      <c r="B262" s="8" t="n"/>
      <c r="C262" s="8" t="n"/>
      <c r="D262" s="14" t="n"/>
      <c r="E262" s="14" t="n"/>
      <c r="F262" s="12" t="n"/>
      <c r="G262" s="12" t="n"/>
      <c r="H262" s="12" t="n"/>
      <c r="I262" s="8" t="n"/>
      <c r="J262" s="11" t="n"/>
      <c r="K262" s="15">
        <f>IF(OR(D262="",E262=""),"",MAX(E262-D262,0))</f>
        <v/>
      </c>
      <c r="L262" s="15">
        <f>IF(K262="","",IF(Regole!$B$5&gt;0,MIN(K262,Regole!$B$5),K262))</f>
        <v/>
      </c>
      <c r="M262" s="15">
        <f>IF(F262="","",MAX(F262-N(G262)-N(H262),0))</f>
        <v/>
      </c>
      <c r="N262" s="16">
        <f>IF(OR(K262="",F262=""),"",IF(I262="Sì",0,ROUND((M262+N(H262)*(1-Regole!$B$7))*L262*Regole!$B$4,2)))</f>
        <v/>
      </c>
      <c r="O262" s="16">
        <f>IF(N262="","",IF(I262="Sì",0,N(J262)-N262))</f>
        <v/>
      </c>
      <c r="P262" s="15">
        <f>IF(OR(K262="",F262=""),"",IF(I262="Sì",0,M262*L262))</f>
        <v/>
      </c>
      <c r="Q262" s="15">
        <f>IF(OR(K262="",F262=""),"",IF(I262="Sì",0,N(H262)*L262))</f>
        <v/>
      </c>
      <c r="R262" s="15">
        <f>IF(OR(K262="",F262=""),"",IF(I262="Sì",0,F262*K262-P262-Q262))</f>
        <v/>
      </c>
      <c r="S262" s="17">
        <f>IF(D262="","",DATE(YEAR(D262),MONTH(D262),1))</f>
        <v/>
      </c>
    </row>
    <row r="263">
      <c r="A263" s="8" t="n"/>
      <c r="B263" s="8" t="n"/>
      <c r="C263" s="8" t="n"/>
      <c r="D263" s="14" t="n"/>
      <c r="E263" s="14" t="n"/>
      <c r="F263" s="12" t="n"/>
      <c r="G263" s="12" t="n"/>
      <c r="H263" s="12" t="n"/>
      <c r="I263" s="8" t="n"/>
      <c r="J263" s="11" t="n"/>
      <c r="K263" s="15">
        <f>IF(OR(D263="",E263=""),"",MAX(E263-D263,0))</f>
        <v/>
      </c>
      <c r="L263" s="15">
        <f>IF(K263="","",IF(Regole!$B$5&gt;0,MIN(K263,Regole!$B$5),K263))</f>
        <v/>
      </c>
      <c r="M263" s="15">
        <f>IF(F263="","",MAX(F263-N(G263)-N(H263),0))</f>
        <v/>
      </c>
      <c r="N263" s="16">
        <f>IF(OR(K263="",F263=""),"",IF(I263="Sì",0,ROUND((M263+N(H263)*(1-Regole!$B$7))*L263*Regole!$B$4,2)))</f>
        <v/>
      </c>
      <c r="O263" s="16">
        <f>IF(N263="","",IF(I263="Sì",0,N(J263)-N263))</f>
        <v/>
      </c>
      <c r="P263" s="15">
        <f>IF(OR(K263="",F263=""),"",IF(I263="Sì",0,M263*L263))</f>
        <v/>
      </c>
      <c r="Q263" s="15">
        <f>IF(OR(K263="",F263=""),"",IF(I263="Sì",0,N(H263)*L263))</f>
        <v/>
      </c>
      <c r="R263" s="15">
        <f>IF(OR(K263="",F263=""),"",IF(I263="Sì",0,F263*K263-P263-Q263))</f>
        <v/>
      </c>
      <c r="S263" s="17">
        <f>IF(D263="","",DATE(YEAR(D263),MONTH(D263),1))</f>
        <v/>
      </c>
    </row>
    <row r="264">
      <c r="A264" s="8" t="n"/>
      <c r="B264" s="8" t="n"/>
      <c r="C264" s="8" t="n"/>
      <c r="D264" s="14" t="n"/>
      <c r="E264" s="14" t="n"/>
      <c r="F264" s="12" t="n"/>
      <c r="G264" s="12" t="n"/>
      <c r="H264" s="12" t="n"/>
      <c r="I264" s="8" t="n"/>
      <c r="J264" s="11" t="n"/>
      <c r="K264" s="15">
        <f>IF(OR(D264="",E264=""),"",MAX(E264-D264,0))</f>
        <v/>
      </c>
      <c r="L264" s="15">
        <f>IF(K264="","",IF(Regole!$B$5&gt;0,MIN(K264,Regole!$B$5),K264))</f>
        <v/>
      </c>
      <c r="M264" s="15">
        <f>IF(F264="","",MAX(F264-N(G264)-N(H264),0))</f>
        <v/>
      </c>
      <c r="N264" s="16">
        <f>IF(OR(K264="",F264=""),"",IF(I264="Sì",0,ROUND((M264+N(H264)*(1-Regole!$B$7))*L264*Regole!$B$4,2)))</f>
        <v/>
      </c>
      <c r="O264" s="16">
        <f>IF(N264="","",IF(I264="Sì",0,N(J264)-N264))</f>
        <v/>
      </c>
      <c r="P264" s="15">
        <f>IF(OR(K264="",F264=""),"",IF(I264="Sì",0,M264*L264))</f>
        <v/>
      </c>
      <c r="Q264" s="15">
        <f>IF(OR(K264="",F264=""),"",IF(I264="Sì",0,N(H264)*L264))</f>
        <v/>
      </c>
      <c r="R264" s="15">
        <f>IF(OR(K264="",F264=""),"",IF(I264="Sì",0,F264*K264-P264-Q264))</f>
        <v/>
      </c>
      <c r="S264" s="17">
        <f>IF(D264="","",DATE(YEAR(D264),MONTH(D264),1))</f>
        <v/>
      </c>
    </row>
    <row r="265">
      <c r="A265" s="8" t="n"/>
      <c r="B265" s="8" t="n"/>
      <c r="C265" s="8" t="n"/>
      <c r="D265" s="14" t="n"/>
      <c r="E265" s="14" t="n"/>
      <c r="F265" s="12" t="n"/>
      <c r="G265" s="12" t="n"/>
      <c r="H265" s="12" t="n"/>
      <c r="I265" s="8" t="n"/>
      <c r="J265" s="11" t="n"/>
      <c r="K265" s="15">
        <f>IF(OR(D265="",E265=""),"",MAX(E265-D265,0))</f>
        <v/>
      </c>
      <c r="L265" s="15">
        <f>IF(K265="","",IF(Regole!$B$5&gt;0,MIN(K265,Regole!$B$5),K265))</f>
        <v/>
      </c>
      <c r="M265" s="15">
        <f>IF(F265="","",MAX(F265-N(G265)-N(H265),0))</f>
        <v/>
      </c>
      <c r="N265" s="16">
        <f>IF(OR(K265="",F265=""),"",IF(I265="Sì",0,ROUND((M265+N(H265)*(1-Regole!$B$7))*L265*Regole!$B$4,2)))</f>
        <v/>
      </c>
      <c r="O265" s="16">
        <f>IF(N265="","",IF(I265="Sì",0,N(J265)-N265))</f>
        <v/>
      </c>
      <c r="P265" s="15">
        <f>IF(OR(K265="",F265=""),"",IF(I265="Sì",0,M265*L265))</f>
        <v/>
      </c>
      <c r="Q265" s="15">
        <f>IF(OR(K265="",F265=""),"",IF(I265="Sì",0,N(H265)*L265))</f>
        <v/>
      </c>
      <c r="R265" s="15">
        <f>IF(OR(K265="",F265=""),"",IF(I265="Sì",0,F265*K265-P265-Q265))</f>
        <v/>
      </c>
      <c r="S265" s="17">
        <f>IF(D265="","",DATE(YEAR(D265),MONTH(D265),1))</f>
        <v/>
      </c>
    </row>
    <row r="266">
      <c r="A266" s="8" t="n"/>
      <c r="B266" s="8" t="n"/>
      <c r="C266" s="8" t="n"/>
      <c r="D266" s="14" t="n"/>
      <c r="E266" s="14" t="n"/>
      <c r="F266" s="12" t="n"/>
      <c r="G266" s="12" t="n"/>
      <c r="H266" s="12" t="n"/>
      <c r="I266" s="8" t="n"/>
      <c r="J266" s="11" t="n"/>
      <c r="K266" s="15">
        <f>IF(OR(D266="",E266=""),"",MAX(E266-D266,0))</f>
        <v/>
      </c>
      <c r="L266" s="15">
        <f>IF(K266="","",IF(Regole!$B$5&gt;0,MIN(K266,Regole!$B$5),K266))</f>
        <v/>
      </c>
      <c r="M266" s="15">
        <f>IF(F266="","",MAX(F266-N(G266)-N(H266),0))</f>
        <v/>
      </c>
      <c r="N266" s="16">
        <f>IF(OR(K266="",F266=""),"",IF(I266="Sì",0,ROUND((M266+N(H266)*(1-Regole!$B$7))*L266*Regole!$B$4,2)))</f>
        <v/>
      </c>
      <c r="O266" s="16">
        <f>IF(N266="","",IF(I266="Sì",0,N(J266)-N266))</f>
        <v/>
      </c>
      <c r="P266" s="15">
        <f>IF(OR(K266="",F266=""),"",IF(I266="Sì",0,M266*L266))</f>
        <v/>
      </c>
      <c r="Q266" s="15">
        <f>IF(OR(K266="",F266=""),"",IF(I266="Sì",0,N(H266)*L266))</f>
        <v/>
      </c>
      <c r="R266" s="15">
        <f>IF(OR(K266="",F266=""),"",IF(I266="Sì",0,F266*K266-P266-Q266))</f>
        <v/>
      </c>
      <c r="S266" s="17">
        <f>IF(D266="","",DATE(YEAR(D266),MONTH(D266),1))</f>
        <v/>
      </c>
    </row>
    <row r="267">
      <c r="A267" s="8" t="n"/>
      <c r="B267" s="8" t="n"/>
      <c r="C267" s="8" t="n"/>
      <c r="D267" s="14" t="n"/>
      <c r="E267" s="14" t="n"/>
      <c r="F267" s="12" t="n"/>
      <c r="G267" s="12" t="n"/>
      <c r="H267" s="12" t="n"/>
      <c r="I267" s="8" t="n"/>
      <c r="J267" s="11" t="n"/>
      <c r="K267" s="15">
        <f>IF(OR(D267="",E267=""),"",MAX(E267-D267,0))</f>
        <v/>
      </c>
      <c r="L267" s="15">
        <f>IF(K267="","",IF(Regole!$B$5&gt;0,MIN(K267,Regole!$B$5),K267))</f>
        <v/>
      </c>
      <c r="M267" s="15">
        <f>IF(F267="","",MAX(F267-N(G267)-N(H267),0))</f>
        <v/>
      </c>
      <c r="N267" s="16">
        <f>IF(OR(K267="",F267=""),"",IF(I267="Sì",0,ROUND((M267+N(H267)*(1-Regole!$B$7))*L267*Regole!$B$4,2)))</f>
        <v/>
      </c>
      <c r="O267" s="16">
        <f>IF(N267="","",IF(I267="Sì",0,N(J267)-N267))</f>
        <v/>
      </c>
      <c r="P267" s="15">
        <f>IF(OR(K267="",F267=""),"",IF(I267="Sì",0,M267*L267))</f>
        <v/>
      </c>
      <c r="Q267" s="15">
        <f>IF(OR(K267="",F267=""),"",IF(I267="Sì",0,N(H267)*L267))</f>
        <v/>
      </c>
      <c r="R267" s="15">
        <f>IF(OR(K267="",F267=""),"",IF(I267="Sì",0,F267*K267-P267-Q267))</f>
        <v/>
      </c>
      <c r="S267" s="17">
        <f>IF(D267="","",DATE(YEAR(D267),MONTH(D267),1))</f>
        <v/>
      </c>
    </row>
    <row r="268">
      <c r="A268" s="8" t="n"/>
      <c r="B268" s="8" t="n"/>
      <c r="C268" s="8" t="n"/>
      <c r="D268" s="14" t="n"/>
      <c r="E268" s="14" t="n"/>
      <c r="F268" s="12" t="n"/>
      <c r="G268" s="12" t="n"/>
      <c r="H268" s="12" t="n"/>
      <c r="I268" s="8" t="n"/>
      <c r="J268" s="11" t="n"/>
      <c r="K268" s="15">
        <f>IF(OR(D268="",E268=""),"",MAX(E268-D268,0))</f>
        <v/>
      </c>
      <c r="L268" s="15">
        <f>IF(K268="","",IF(Regole!$B$5&gt;0,MIN(K268,Regole!$B$5),K268))</f>
        <v/>
      </c>
      <c r="M268" s="15">
        <f>IF(F268="","",MAX(F268-N(G268)-N(H268),0))</f>
        <v/>
      </c>
      <c r="N268" s="16">
        <f>IF(OR(K268="",F268=""),"",IF(I268="Sì",0,ROUND((M268+N(H268)*(1-Regole!$B$7))*L268*Regole!$B$4,2)))</f>
        <v/>
      </c>
      <c r="O268" s="16">
        <f>IF(N268="","",IF(I268="Sì",0,N(J268)-N268))</f>
        <v/>
      </c>
      <c r="P268" s="15">
        <f>IF(OR(K268="",F268=""),"",IF(I268="Sì",0,M268*L268))</f>
        <v/>
      </c>
      <c r="Q268" s="15">
        <f>IF(OR(K268="",F268=""),"",IF(I268="Sì",0,N(H268)*L268))</f>
        <v/>
      </c>
      <c r="R268" s="15">
        <f>IF(OR(K268="",F268=""),"",IF(I268="Sì",0,F268*K268-P268-Q268))</f>
        <v/>
      </c>
      <c r="S268" s="17">
        <f>IF(D268="","",DATE(YEAR(D268),MONTH(D268),1))</f>
        <v/>
      </c>
    </row>
    <row r="269">
      <c r="A269" s="8" t="n"/>
      <c r="B269" s="8" t="n"/>
      <c r="C269" s="8" t="n"/>
      <c r="D269" s="14" t="n"/>
      <c r="E269" s="14" t="n"/>
      <c r="F269" s="12" t="n"/>
      <c r="G269" s="12" t="n"/>
      <c r="H269" s="12" t="n"/>
      <c r="I269" s="8" t="n"/>
      <c r="J269" s="11" t="n"/>
      <c r="K269" s="15">
        <f>IF(OR(D269="",E269=""),"",MAX(E269-D269,0))</f>
        <v/>
      </c>
      <c r="L269" s="15">
        <f>IF(K269="","",IF(Regole!$B$5&gt;0,MIN(K269,Regole!$B$5),K269))</f>
        <v/>
      </c>
      <c r="M269" s="15">
        <f>IF(F269="","",MAX(F269-N(G269)-N(H269),0))</f>
        <v/>
      </c>
      <c r="N269" s="16">
        <f>IF(OR(K269="",F269=""),"",IF(I269="Sì",0,ROUND((M269+N(H269)*(1-Regole!$B$7))*L269*Regole!$B$4,2)))</f>
        <v/>
      </c>
      <c r="O269" s="16">
        <f>IF(N269="","",IF(I269="Sì",0,N(J269)-N269))</f>
        <v/>
      </c>
      <c r="P269" s="15">
        <f>IF(OR(K269="",F269=""),"",IF(I269="Sì",0,M269*L269))</f>
        <v/>
      </c>
      <c r="Q269" s="15">
        <f>IF(OR(K269="",F269=""),"",IF(I269="Sì",0,N(H269)*L269))</f>
        <v/>
      </c>
      <c r="R269" s="15">
        <f>IF(OR(K269="",F269=""),"",IF(I269="Sì",0,F269*K269-P269-Q269))</f>
        <v/>
      </c>
      <c r="S269" s="17">
        <f>IF(D269="","",DATE(YEAR(D269),MONTH(D269),1))</f>
        <v/>
      </c>
    </row>
    <row r="270">
      <c r="A270" s="8" t="n"/>
      <c r="B270" s="8" t="n"/>
      <c r="C270" s="8" t="n"/>
      <c r="D270" s="14" t="n"/>
      <c r="E270" s="14" t="n"/>
      <c r="F270" s="12" t="n"/>
      <c r="G270" s="12" t="n"/>
      <c r="H270" s="12" t="n"/>
      <c r="I270" s="8" t="n"/>
      <c r="J270" s="11" t="n"/>
      <c r="K270" s="15">
        <f>IF(OR(D270="",E270=""),"",MAX(E270-D270,0))</f>
        <v/>
      </c>
      <c r="L270" s="15">
        <f>IF(K270="","",IF(Regole!$B$5&gt;0,MIN(K270,Regole!$B$5),K270))</f>
        <v/>
      </c>
      <c r="M270" s="15">
        <f>IF(F270="","",MAX(F270-N(G270)-N(H270),0))</f>
        <v/>
      </c>
      <c r="N270" s="16">
        <f>IF(OR(K270="",F270=""),"",IF(I270="Sì",0,ROUND((M270+N(H270)*(1-Regole!$B$7))*L270*Regole!$B$4,2)))</f>
        <v/>
      </c>
      <c r="O270" s="16">
        <f>IF(N270="","",IF(I270="Sì",0,N(J270)-N270))</f>
        <v/>
      </c>
      <c r="P270" s="15">
        <f>IF(OR(K270="",F270=""),"",IF(I270="Sì",0,M270*L270))</f>
        <v/>
      </c>
      <c r="Q270" s="15">
        <f>IF(OR(K270="",F270=""),"",IF(I270="Sì",0,N(H270)*L270))</f>
        <v/>
      </c>
      <c r="R270" s="15">
        <f>IF(OR(K270="",F270=""),"",IF(I270="Sì",0,F270*K270-P270-Q270))</f>
        <v/>
      </c>
      <c r="S270" s="17">
        <f>IF(D270="","",DATE(YEAR(D270),MONTH(D270),1))</f>
        <v/>
      </c>
    </row>
    <row r="271">
      <c r="A271" s="8" t="n"/>
      <c r="B271" s="8" t="n"/>
      <c r="C271" s="8" t="n"/>
      <c r="D271" s="14" t="n"/>
      <c r="E271" s="14" t="n"/>
      <c r="F271" s="12" t="n"/>
      <c r="G271" s="12" t="n"/>
      <c r="H271" s="12" t="n"/>
      <c r="I271" s="8" t="n"/>
      <c r="J271" s="11" t="n"/>
      <c r="K271" s="15">
        <f>IF(OR(D271="",E271=""),"",MAX(E271-D271,0))</f>
        <v/>
      </c>
      <c r="L271" s="15">
        <f>IF(K271="","",IF(Regole!$B$5&gt;0,MIN(K271,Regole!$B$5),K271))</f>
        <v/>
      </c>
      <c r="M271" s="15">
        <f>IF(F271="","",MAX(F271-N(G271)-N(H271),0))</f>
        <v/>
      </c>
      <c r="N271" s="16">
        <f>IF(OR(K271="",F271=""),"",IF(I271="Sì",0,ROUND((M271+N(H271)*(1-Regole!$B$7))*L271*Regole!$B$4,2)))</f>
        <v/>
      </c>
      <c r="O271" s="16">
        <f>IF(N271="","",IF(I271="Sì",0,N(J271)-N271))</f>
        <v/>
      </c>
      <c r="P271" s="15">
        <f>IF(OR(K271="",F271=""),"",IF(I271="Sì",0,M271*L271))</f>
        <v/>
      </c>
      <c r="Q271" s="15">
        <f>IF(OR(K271="",F271=""),"",IF(I271="Sì",0,N(H271)*L271))</f>
        <v/>
      </c>
      <c r="R271" s="15">
        <f>IF(OR(K271="",F271=""),"",IF(I271="Sì",0,F271*K271-P271-Q271))</f>
        <v/>
      </c>
      <c r="S271" s="17">
        <f>IF(D271="","",DATE(YEAR(D271),MONTH(D271),1))</f>
        <v/>
      </c>
    </row>
    <row r="272">
      <c r="A272" s="8" t="n"/>
      <c r="B272" s="8" t="n"/>
      <c r="C272" s="8" t="n"/>
      <c r="D272" s="14" t="n"/>
      <c r="E272" s="14" t="n"/>
      <c r="F272" s="12" t="n"/>
      <c r="G272" s="12" t="n"/>
      <c r="H272" s="12" t="n"/>
      <c r="I272" s="8" t="n"/>
      <c r="J272" s="11" t="n"/>
      <c r="K272" s="15">
        <f>IF(OR(D272="",E272=""),"",MAX(E272-D272,0))</f>
        <v/>
      </c>
      <c r="L272" s="15">
        <f>IF(K272="","",IF(Regole!$B$5&gt;0,MIN(K272,Regole!$B$5),K272))</f>
        <v/>
      </c>
      <c r="M272" s="15">
        <f>IF(F272="","",MAX(F272-N(G272)-N(H272),0))</f>
        <v/>
      </c>
      <c r="N272" s="16">
        <f>IF(OR(K272="",F272=""),"",IF(I272="Sì",0,ROUND((M272+N(H272)*(1-Regole!$B$7))*L272*Regole!$B$4,2)))</f>
        <v/>
      </c>
      <c r="O272" s="16">
        <f>IF(N272="","",IF(I272="Sì",0,N(J272)-N272))</f>
        <v/>
      </c>
      <c r="P272" s="15">
        <f>IF(OR(K272="",F272=""),"",IF(I272="Sì",0,M272*L272))</f>
        <v/>
      </c>
      <c r="Q272" s="15">
        <f>IF(OR(K272="",F272=""),"",IF(I272="Sì",0,N(H272)*L272))</f>
        <v/>
      </c>
      <c r="R272" s="15">
        <f>IF(OR(K272="",F272=""),"",IF(I272="Sì",0,F272*K272-P272-Q272))</f>
        <v/>
      </c>
      <c r="S272" s="17">
        <f>IF(D272="","",DATE(YEAR(D272),MONTH(D272),1))</f>
        <v/>
      </c>
    </row>
    <row r="273">
      <c r="A273" s="8" t="n"/>
      <c r="B273" s="8" t="n"/>
      <c r="C273" s="8" t="n"/>
      <c r="D273" s="14" t="n"/>
      <c r="E273" s="14" t="n"/>
      <c r="F273" s="12" t="n"/>
      <c r="G273" s="12" t="n"/>
      <c r="H273" s="12" t="n"/>
      <c r="I273" s="8" t="n"/>
      <c r="J273" s="11" t="n"/>
      <c r="K273" s="15">
        <f>IF(OR(D273="",E273=""),"",MAX(E273-D273,0))</f>
        <v/>
      </c>
      <c r="L273" s="15">
        <f>IF(K273="","",IF(Regole!$B$5&gt;0,MIN(K273,Regole!$B$5),K273))</f>
        <v/>
      </c>
      <c r="M273" s="15">
        <f>IF(F273="","",MAX(F273-N(G273)-N(H273),0))</f>
        <v/>
      </c>
      <c r="N273" s="16">
        <f>IF(OR(K273="",F273=""),"",IF(I273="Sì",0,ROUND((M273+N(H273)*(1-Regole!$B$7))*L273*Regole!$B$4,2)))</f>
        <v/>
      </c>
      <c r="O273" s="16">
        <f>IF(N273="","",IF(I273="Sì",0,N(J273)-N273))</f>
        <v/>
      </c>
      <c r="P273" s="15">
        <f>IF(OR(K273="",F273=""),"",IF(I273="Sì",0,M273*L273))</f>
        <v/>
      </c>
      <c r="Q273" s="15">
        <f>IF(OR(K273="",F273=""),"",IF(I273="Sì",0,N(H273)*L273))</f>
        <v/>
      </c>
      <c r="R273" s="15">
        <f>IF(OR(K273="",F273=""),"",IF(I273="Sì",0,F273*K273-P273-Q273))</f>
        <v/>
      </c>
      <c r="S273" s="17">
        <f>IF(D273="","",DATE(YEAR(D273),MONTH(D273),1))</f>
        <v/>
      </c>
    </row>
    <row r="274">
      <c r="A274" s="8" t="n"/>
      <c r="B274" s="8" t="n"/>
      <c r="C274" s="8" t="n"/>
      <c r="D274" s="14" t="n"/>
      <c r="E274" s="14" t="n"/>
      <c r="F274" s="12" t="n"/>
      <c r="G274" s="12" t="n"/>
      <c r="H274" s="12" t="n"/>
      <c r="I274" s="8" t="n"/>
      <c r="J274" s="11" t="n"/>
      <c r="K274" s="15">
        <f>IF(OR(D274="",E274=""),"",MAX(E274-D274,0))</f>
        <v/>
      </c>
      <c r="L274" s="15">
        <f>IF(K274="","",IF(Regole!$B$5&gt;0,MIN(K274,Regole!$B$5),K274))</f>
        <v/>
      </c>
      <c r="M274" s="15">
        <f>IF(F274="","",MAX(F274-N(G274)-N(H274),0))</f>
        <v/>
      </c>
      <c r="N274" s="16">
        <f>IF(OR(K274="",F274=""),"",IF(I274="Sì",0,ROUND((M274+N(H274)*(1-Regole!$B$7))*L274*Regole!$B$4,2)))</f>
        <v/>
      </c>
      <c r="O274" s="16">
        <f>IF(N274="","",IF(I274="Sì",0,N(J274)-N274))</f>
        <v/>
      </c>
      <c r="P274" s="15">
        <f>IF(OR(K274="",F274=""),"",IF(I274="Sì",0,M274*L274))</f>
        <v/>
      </c>
      <c r="Q274" s="15">
        <f>IF(OR(K274="",F274=""),"",IF(I274="Sì",0,N(H274)*L274))</f>
        <v/>
      </c>
      <c r="R274" s="15">
        <f>IF(OR(K274="",F274=""),"",IF(I274="Sì",0,F274*K274-P274-Q274))</f>
        <v/>
      </c>
      <c r="S274" s="17">
        <f>IF(D274="","",DATE(YEAR(D274),MONTH(D274),1))</f>
        <v/>
      </c>
    </row>
    <row r="275">
      <c r="A275" s="8" t="n"/>
      <c r="B275" s="8" t="n"/>
      <c r="C275" s="8" t="n"/>
      <c r="D275" s="14" t="n"/>
      <c r="E275" s="14" t="n"/>
      <c r="F275" s="12" t="n"/>
      <c r="G275" s="12" t="n"/>
      <c r="H275" s="12" t="n"/>
      <c r="I275" s="8" t="n"/>
      <c r="J275" s="11" t="n"/>
      <c r="K275" s="15">
        <f>IF(OR(D275="",E275=""),"",MAX(E275-D275,0))</f>
        <v/>
      </c>
      <c r="L275" s="15">
        <f>IF(K275="","",IF(Regole!$B$5&gt;0,MIN(K275,Regole!$B$5),K275))</f>
        <v/>
      </c>
      <c r="M275" s="15">
        <f>IF(F275="","",MAX(F275-N(G275)-N(H275),0))</f>
        <v/>
      </c>
      <c r="N275" s="16">
        <f>IF(OR(K275="",F275=""),"",IF(I275="Sì",0,ROUND((M275+N(H275)*(1-Regole!$B$7))*L275*Regole!$B$4,2)))</f>
        <v/>
      </c>
      <c r="O275" s="16">
        <f>IF(N275="","",IF(I275="Sì",0,N(J275)-N275))</f>
        <v/>
      </c>
      <c r="P275" s="15">
        <f>IF(OR(K275="",F275=""),"",IF(I275="Sì",0,M275*L275))</f>
        <v/>
      </c>
      <c r="Q275" s="15">
        <f>IF(OR(K275="",F275=""),"",IF(I275="Sì",0,N(H275)*L275))</f>
        <v/>
      </c>
      <c r="R275" s="15">
        <f>IF(OR(K275="",F275=""),"",IF(I275="Sì",0,F275*K275-P275-Q275))</f>
        <v/>
      </c>
      <c r="S275" s="17">
        <f>IF(D275="","",DATE(YEAR(D275),MONTH(D275),1))</f>
        <v/>
      </c>
    </row>
    <row r="276">
      <c r="A276" s="8" t="n"/>
      <c r="B276" s="8" t="n"/>
      <c r="C276" s="8" t="n"/>
      <c r="D276" s="14" t="n"/>
      <c r="E276" s="14" t="n"/>
      <c r="F276" s="12" t="n"/>
      <c r="G276" s="12" t="n"/>
      <c r="H276" s="12" t="n"/>
      <c r="I276" s="8" t="n"/>
      <c r="J276" s="11" t="n"/>
      <c r="K276" s="15">
        <f>IF(OR(D276="",E276=""),"",MAX(E276-D276,0))</f>
        <v/>
      </c>
      <c r="L276" s="15">
        <f>IF(K276="","",IF(Regole!$B$5&gt;0,MIN(K276,Regole!$B$5),K276))</f>
        <v/>
      </c>
      <c r="M276" s="15">
        <f>IF(F276="","",MAX(F276-N(G276)-N(H276),0))</f>
        <v/>
      </c>
      <c r="N276" s="16">
        <f>IF(OR(K276="",F276=""),"",IF(I276="Sì",0,ROUND((M276+N(H276)*(1-Regole!$B$7))*L276*Regole!$B$4,2)))</f>
        <v/>
      </c>
      <c r="O276" s="16">
        <f>IF(N276="","",IF(I276="Sì",0,N(J276)-N276))</f>
        <v/>
      </c>
      <c r="P276" s="15">
        <f>IF(OR(K276="",F276=""),"",IF(I276="Sì",0,M276*L276))</f>
        <v/>
      </c>
      <c r="Q276" s="15">
        <f>IF(OR(K276="",F276=""),"",IF(I276="Sì",0,N(H276)*L276))</f>
        <v/>
      </c>
      <c r="R276" s="15">
        <f>IF(OR(K276="",F276=""),"",IF(I276="Sì",0,F276*K276-P276-Q276))</f>
        <v/>
      </c>
      <c r="S276" s="17">
        <f>IF(D276="","",DATE(YEAR(D276),MONTH(D276),1))</f>
        <v/>
      </c>
    </row>
    <row r="277">
      <c r="A277" s="8" t="n"/>
      <c r="B277" s="8" t="n"/>
      <c r="C277" s="8" t="n"/>
      <c r="D277" s="14" t="n"/>
      <c r="E277" s="14" t="n"/>
      <c r="F277" s="12" t="n"/>
      <c r="G277" s="12" t="n"/>
      <c r="H277" s="12" t="n"/>
      <c r="I277" s="8" t="n"/>
      <c r="J277" s="11" t="n"/>
      <c r="K277" s="15">
        <f>IF(OR(D277="",E277=""),"",MAX(E277-D277,0))</f>
        <v/>
      </c>
      <c r="L277" s="15">
        <f>IF(K277="","",IF(Regole!$B$5&gt;0,MIN(K277,Regole!$B$5),K277))</f>
        <v/>
      </c>
      <c r="M277" s="15">
        <f>IF(F277="","",MAX(F277-N(G277)-N(H277),0))</f>
        <v/>
      </c>
      <c r="N277" s="16">
        <f>IF(OR(K277="",F277=""),"",IF(I277="Sì",0,ROUND((M277+N(H277)*(1-Regole!$B$7))*L277*Regole!$B$4,2)))</f>
        <v/>
      </c>
      <c r="O277" s="16">
        <f>IF(N277="","",IF(I277="Sì",0,N(J277)-N277))</f>
        <v/>
      </c>
      <c r="P277" s="15">
        <f>IF(OR(K277="",F277=""),"",IF(I277="Sì",0,M277*L277))</f>
        <v/>
      </c>
      <c r="Q277" s="15">
        <f>IF(OR(K277="",F277=""),"",IF(I277="Sì",0,N(H277)*L277))</f>
        <v/>
      </c>
      <c r="R277" s="15">
        <f>IF(OR(K277="",F277=""),"",IF(I277="Sì",0,F277*K277-P277-Q277))</f>
        <v/>
      </c>
      <c r="S277" s="17">
        <f>IF(D277="","",DATE(YEAR(D277),MONTH(D277),1))</f>
        <v/>
      </c>
    </row>
    <row r="278">
      <c r="A278" s="8" t="n"/>
      <c r="B278" s="8" t="n"/>
      <c r="C278" s="8" t="n"/>
      <c r="D278" s="14" t="n"/>
      <c r="E278" s="14" t="n"/>
      <c r="F278" s="12" t="n"/>
      <c r="G278" s="12" t="n"/>
      <c r="H278" s="12" t="n"/>
      <c r="I278" s="8" t="n"/>
      <c r="J278" s="11" t="n"/>
      <c r="K278" s="15">
        <f>IF(OR(D278="",E278=""),"",MAX(E278-D278,0))</f>
        <v/>
      </c>
      <c r="L278" s="15">
        <f>IF(K278="","",IF(Regole!$B$5&gt;0,MIN(K278,Regole!$B$5),K278))</f>
        <v/>
      </c>
      <c r="M278" s="15">
        <f>IF(F278="","",MAX(F278-N(G278)-N(H278),0))</f>
        <v/>
      </c>
      <c r="N278" s="16">
        <f>IF(OR(K278="",F278=""),"",IF(I278="Sì",0,ROUND((M278+N(H278)*(1-Regole!$B$7))*L278*Regole!$B$4,2)))</f>
        <v/>
      </c>
      <c r="O278" s="16">
        <f>IF(N278="","",IF(I278="Sì",0,N(J278)-N278))</f>
        <v/>
      </c>
      <c r="P278" s="15">
        <f>IF(OR(K278="",F278=""),"",IF(I278="Sì",0,M278*L278))</f>
        <v/>
      </c>
      <c r="Q278" s="15">
        <f>IF(OR(K278="",F278=""),"",IF(I278="Sì",0,N(H278)*L278))</f>
        <v/>
      </c>
      <c r="R278" s="15">
        <f>IF(OR(K278="",F278=""),"",IF(I278="Sì",0,F278*K278-P278-Q278))</f>
        <v/>
      </c>
      <c r="S278" s="17">
        <f>IF(D278="","",DATE(YEAR(D278),MONTH(D278),1))</f>
        <v/>
      </c>
    </row>
    <row r="279">
      <c r="A279" s="8" t="n"/>
      <c r="B279" s="8" t="n"/>
      <c r="C279" s="8" t="n"/>
      <c r="D279" s="14" t="n"/>
      <c r="E279" s="14" t="n"/>
      <c r="F279" s="12" t="n"/>
      <c r="G279" s="12" t="n"/>
      <c r="H279" s="12" t="n"/>
      <c r="I279" s="8" t="n"/>
      <c r="J279" s="11" t="n"/>
      <c r="K279" s="15">
        <f>IF(OR(D279="",E279=""),"",MAX(E279-D279,0))</f>
        <v/>
      </c>
      <c r="L279" s="15">
        <f>IF(K279="","",IF(Regole!$B$5&gt;0,MIN(K279,Regole!$B$5),K279))</f>
        <v/>
      </c>
      <c r="M279" s="15">
        <f>IF(F279="","",MAX(F279-N(G279)-N(H279),0))</f>
        <v/>
      </c>
      <c r="N279" s="16">
        <f>IF(OR(K279="",F279=""),"",IF(I279="Sì",0,ROUND((M279+N(H279)*(1-Regole!$B$7))*L279*Regole!$B$4,2)))</f>
        <v/>
      </c>
      <c r="O279" s="16">
        <f>IF(N279="","",IF(I279="Sì",0,N(J279)-N279))</f>
        <v/>
      </c>
      <c r="P279" s="15">
        <f>IF(OR(K279="",F279=""),"",IF(I279="Sì",0,M279*L279))</f>
        <v/>
      </c>
      <c r="Q279" s="15">
        <f>IF(OR(K279="",F279=""),"",IF(I279="Sì",0,N(H279)*L279))</f>
        <v/>
      </c>
      <c r="R279" s="15">
        <f>IF(OR(K279="",F279=""),"",IF(I279="Sì",0,F279*K279-P279-Q279))</f>
        <v/>
      </c>
      <c r="S279" s="17">
        <f>IF(D279="","",DATE(YEAR(D279),MONTH(D279),1))</f>
        <v/>
      </c>
    </row>
    <row r="280">
      <c r="A280" s="8" t="n"/>
      <c r="B280" s="8" t="n"/>
      <c r="C280" s="8" t="n"/>
      <c r="D280" s="14" t="n"/>
      <c r="E280" s="14" t="n"/>
      <c r="F280" s="12" t="n"/>
      <c r="G280" s="12" t="n"/>
      <c r="H280" s="12" t="n"/>
      <c r="I280" s="8" t="n"/>
      <c r="J280" s="11" t="n"/>
      <c r="K280" s="15">
        <f>IF(OR(D280="",E280=""),"",MAX(E280-D280,0))</f>
        <v/>
      </c>
      <c r="L280" s="15">
        <f>IF(K280="","",IF(Regole!$B$5&gt;0,MIN(K280,Regole!$B$5),K280))</f>
        <v/>
      </c>
      <c r="M280" s="15">
        <f>IF(F280="","",MAX(F280-N(G280)-N(H280),0))</f>
        <v/>
      </c>
      <c r="N280" s="16">
        <f>IF(OR(K280="",F280=""),"",IF(I280="Sì",0,ROUND((M280+N(H280)*(1-Regole!$B$7))*L280*Regole!$B$4,2)))</f>
        <v/>
      </c>
      <c r="O280" s="16">
        <f>IF(N280="","",IF(I280="Sì",0,N(J280)-N280))</f>
        <v/>
      </c>
      <c r="P280" s="15">
        <f>IF(OR(K280="",F280=""),"",IF(I280="Sì",0,M280*L280))</f>
        <v/>
      </c>
      <c r="Q280" s="15">
        <f>IF(OR(K280="",F280=""),"",IF(I280="Sì",0,N(H280)*L280))</f>
        <v/>
      </c>
      <c r="R280" s="15">
        <f>IF(OR(K280="",F280=""),"",IF(I280="Sì",0,F280*K280-P280-Q280))</f>
        <v/>
      </c>
      <c r="S280" s="17">
        <f>IF(D280="","",DATE(YEAR(D280),MONTH(D280),1))</f>
        <v/>
      </c>
    </row>
    <row r="281">
      <c r="A281" s="8" t="n"/>
      <c r="B281" s="8" t="n"/>
      <c r="C281" s="8" t="n"/>
      <c r="D281" s="14" t="n"/>
      <c r="E281" s="14" t="n"/>
      <c r="F281" s="12" t="n"/>
      <c r="G281" s="12" t="n"/>
      <c r="H281" s="12" t="n"/>
      <c r="I281" s="8" t="n"/>
      <c r="J281" s="11" t="n"/>
      <c r="K281" s="15">
        <f>IF(OR(D281="",E281=""),"",MAX(E281-D281,0))</f>
        <v/>
      </c>
      <c r="L281" s="15">
        <f>IF(K281="","",IF(Regole!$B$5&gt;0,MIN(K281,Regole!$B$5),K281))</f>
        <v/>
      </c>
      <c r="M281" s="15">
        <f>IF(F281="","",MAX(F281-N(G281)-N(H281),0))</f>
        <v/>
      </c>
      <c r="N281" s="16">
        <f>IF(OR(K281="",F281=""),"",IF(I281="Sì",0,ROUND((M281+N(H281)*(1-Regole!$B$7))*L281*Regole!$B$4,2)))</f>
        <v/>
      </c>
      <c r="O281" s="16">
        <f>IF(N281="","",IF(I281="Sì",0,N(J281)-N281))</f>
        <v/>
      </c>
      <c r="P281" s="15">
        <f>IF(OR(K281="",F281=""),"",IF(I281="Sì",0,M281*L281))</f>
        <v/>
      </c>
      <c r="Q281" s="15">
        <f>IF(OR(K281="",F281=""),"",IF(I281="Sì",0,N(H281)*L281))</f>
        <v/>
      </c>
      <c r="R281" s="15">
        <f>IF(OR(K281="",F281=""),"",IF(I281="Sì",0,F281*K281-P281-Q281))</f>
        <v/>
      </c>
      <c r="S281" s="17">
        <f>IF(D281="","",DATE(YEAR(D281),MONTH(D281),1))</f>
        <v/>
      </c>
    </row>
    <row r="282">
      <c r="A282" s="8" t="n"/>
      <c r="B282" s="8" t="n"/>
      <c r="C282" s="8" t="n"/>
      <c r="D282" s="14" t="n"/>
      <c r="E282" s="14" t="n"/>
      <c r="F282" s="12" t="n"/>
      <c r="G282" s="12" t="n"/>
      <c r="H282" s="12" t="n"/>
      <c r="I282" s="8" t="n"/>
      <c r="J282" s="11" t="n"/>
      <c r="K282" s="15">
        <f>IF(OR(D282="",E282=""),"",MAX(E282-D282,0))</f>
        <v/>
      </c>
      <c r="L282" s="15">
        <f>IF(K282="","",IF(Regole!$B$5&gt;0,MIN(K282,Regole!$B$5),K282))</f>
        <v/>
      </c>
      <c r="M282" s="15">
        <f>IF(F282="","",MAX(F282-N(G282)-N(H282),0))</f>
        <v/>
      </c>
      <c r="N282" s="16">
        <f>IF(OR(K282="",F282=""),"",IF(I282="Sì",0,ROUND((M282+N(H282)*(1-Regole!$B$7))*L282*Regole!$B$4,2)))</f>
        <v/>
      </c>
      <c r="O282" s="16">
        <f>IF(N282="","",IF(I282="Sì",0,N(J282)-N282))</f>
        <v/>
      </c>
      <c r="P282" s="15">
        <f>IF(OR(K282="",F282=""),"",IF(I282="Sì",0,M282*L282))</f>
        <v/>
      </c>
      <c r="Q282" s="15">
        <f>IF(OR(K282="",F282=""),"",IF(I282="Sì",0,N(H282)*L282))</f>
        <v/>
      </c>
      <c r="R282" s="15">
        <f>IF(OR(K282="",F282=""),"",IF(I282="Sì",0,F282*K282-P282-Q282))</f>
        <v/>
      </c>
      <c r="S282" s="17">
        <f>IF(D282="","",DATE(YEAR(D282),MONTH(D282),1))</f>
        <v/>
      </c>
    </row>
    <row r="283">
      <c r="A283" s="8" t="n"/>
      <c r="B283" s="8" t="n"/>
      <c r="C283" s="8" t="n"/>
      <c r="D283" s="14" t="n"/>
      <c r="E283" s="14" t="n"/>
      <c r="F283" s="12" t="n"/>
      <c r="G283" s="12" t="n"/>
      <c r="H283" s="12" t="n"/>
      <c r="I283" s="8" t="n"/>
      <c r="J283" s="11" t="n"/>
      <c r="K283" s="15">
        <f>IF(OR(D283="",E283=""),"",MAX(E283-D283,0))</f>
        <v/>
      </c>
      <c r="L283" s="15">
        <f>IF(K283="","",IF(Regole!$B$5&gt;0,MIN(K283,Regole!$B$5),K283))</f>
        <v/>
      </c>
      <c r="M283" s="15">
        <f>IF(F283="","",MAX(F283-N(G283)-N(H283),0))</f>
        <v/>
      </c>
      <c r="N283" s="16">
        <f>IF(OR(K283="",F283=""),"",IF(I283="Sì",0,ROUND((M283+N(H283)*(1-Regole!$B$7))*L283*Regole!$B$4,2)))</f>
        <v/>
      </c>
      <c r="O283" s="16">
        <f>IF(N283="","",IF(I283="Sì",0,N(J283)-N283))</f>
        <v/>
      </c>
      <c r="P283" s="15">
        <f>IF(OR(K283="",F283=""),"",IF(I283="Sì",0,M283*L283))</f>
        <v/>
      </c>
      <c r="Q283" s="15">
        <f>IF(OR(K283="",F283=""),"",IF(I283="Sì",0,N(H283)*L283))</f>
        <v/>
      </c>
      <c r="R283" s="15">
        <f>IF(OR(K283="",F283=""),"",IF(I283="Sì",0,F283*K283-P283-Q283))</f>
        <v/>
      </c>
      <c r="S283" s="17">
        <f>IF(D283="","",DATE(YEAR(D283),MONTH(D283),1))</f>
        <v/>
      </c>
    </row>
    <row r="284">
      <c r="A284" s="8" t="n"/>
      <c r="B284" s="8" t="n"/>
      <c r="C284" s="8" t="n"/>
      <c r="D284" s="14" t="n"/>
      <c r="E284" s="14" t="n"/>
      <c r="F284" s="12" t="n"/>
      <c r="G284" s="12" t="n"/>
      <c r="H284" s="12" t="n"/>
      <c r="I284" s="8" t="n"/>
      <c r="J284" s="11" t="n"/>
      <c r="K284" s="15">
        <f>IF(OR(D284="",E284=""),"",MAX(E284-D284,0))</f>
        <v/>
      </c>
      <c r="L284" s="15">
        <f>IF(K284="","",IF(Regole!$B$5&gt;0,MIN(K284,Regole!$B$5),K284))</f>
        <v/>
      </c>
      <c r="M284" s="15">
        <f>IF(F284="","",MAX(F284-N(G284)-N(H284),0))</f>
        <v/>
      </c>
      <c r="N284" s="16">
        <f>IF(OR(K284="",F284=""),"",IF(I284="Sì",0,ROUND((M284+N(H284)*(1-Regole!$B$7))*L284*Regole!$B$4,2)))</f>
        <v/>
      </c>
      <c r="O284" s="16">
        <f>IF(N284="","",IF(I284="Sì",0,N(J284)-N284))</f>
        <v/>
      </c>
      <c r="P284" s="15">
        <f>IF(OR(K284="",F284=""),"",IF(I284="Sì",0,M284*L284))</f>
        <v/>
      </c>
      <c r="Q284" s="15">
        <f>IF(OR(K284="",F284=""),"",IF(I284="Sì",0,N(H284)*L284))</f>
        <v/>
      </c>
      <c r="R284" s="15">
        <f>IF(OR(K284="",F284=""),"",IF(I284="Sì",0,F284*K284-P284-Q284))</f>
        <v/>
      </c>
      <c r="S284" s="17">
        <f>IF(D284="","",DATE(YEAR(D284),MONTH(D284),1))</f>
        <v/>
      </c>
    </row>
    <row r="285">
      <c r="A285" s="8" t="n"/>
      <c r="B285" s="8" t="n"/>
      <c r="C285" s="8" t="n"/>
      <c r="D285" s="14" t="n"/>
      <c r="E285" s="14" t="n"/>
      <c r="F285" s="12" t="n"/>
      <c r="G285" s="12" t="n"/>
      <c r="H285" s="12" t="n"/>
      <c r="I285" s="8" t="n"/>
      <c r="J285" s="11" t="n"/>
      <c r="K285" s="15">
        <f>IF(OR(D285="",E285=""),"",MAX(E285-D285,0))</f>
        <v/>
      </c>
      <c r="L285" s="15">
        <f>IF(K285="","",IF(Regole!$B$5&gt;0,MIN(K285,Regole!$B$5),K285))</f>
        <v/>
      </c>
      <c r="M285" s="15">
        <f>IF(F285="","",MAX(F285-N(G285)-N(H285),0))</f>
        <v/>
      </c>
      <c r="N285" s="16">
        <f>IF(OR(K285="",F285=""),"",IF(I285="Sì",0,ROUND((M285+N(H285)*(1-Regole!$B$7))*L285*Regole!$B$4,2)))</f>
        <v/>
      </c>
      <c r="O285" s="16">
        <f>IF(N285="","",IF(I285="Sì",0,N(J285)-N285))</f>
        <v/>
      </c>
      <c r="P285" s="15">
        <f>IF(OR(K285="",F285=""),"",IF(I285="Sì",0,M285*L285))</f>
        <v/>
      </c>
      <c r="Q285" s="15">
        <f>IF(OR(K285="",F285=""),"",IF(I285="Sì",0,N(H285)*L285))</f>
        <v/>
      </c>
      <c r="R285" s="15">
        <f>IF(OR(K285="",F285=""),"",IF(I285="Sì",0,F285*K285-P285-Q285))</f>
        <v/>
      </c>
      <c r="S285" s="17">
        <f>IF(D285="","",DATE(YEAR(D285),MONTH(D285),1))</f>
        <v/>
      </c>
    </row>
    <row r="286">
      <c r="A286" s="8" t="n"/>
      <c r="B286" s="8" t="n"/>
      <c r="C286" s="8" t="n"/>
      <c r="D286" s="14" t="n"/>
      <c r="E286" s="14" t="n"/>
      <c r="F286" s="12" t="n"/>
      <c r="G286" s="12" t="n"/>
      <c r="H286" s="12" t="n"/>
      <c r="I286" s="8" t="n"/>
      <c r="J286" s="11" t="n"/>
      <c r="K286" s="15">
        <f>IF(OR(D286="",E286=""),"",MAX(E286-D286,0))</f>
        <v/>
      </c>
      <c r="L286" s="15">
        <f>IF(K286="","",IF(Regole!$B$5&gt;0,MIN(K286,Regole!$B$5),K286))</f>
        <v/>
      </c>
      <c r="M286" s="15">
        <f>IF(F286="","",MAX(F286-N(G286)-N(H286),0))</f>
        <v/>
      </c>
      <c r="N286" s="16">
        <f>IF(OR(K286="",F286=""),"",IF(I286="Sì",0,ROUND((M286+N(H286)*(1-Regole!$B$7))*L286*Regole!$B$4,2)))</f>
        <v/>
      </c>
      <c r="O286" s="16">
        <f>IF(N286="","",IF(I286="Sì",0,N(J286)-N286))</f>
        <v/>
      </c>
      <c r="P286" s="15">
        <f>IF(OR(K286="",F286=""),"",IF(I286="Sì",0,M286*L286))</f>
        <v/>
      </c>
      <c r="Q286" s="15">
        <f>IF(OR(K286="",F286=""),"",IF(I286="Sì",0,N(H286)*L286))</f>
        <v/>
      </c>
      <c r="R286" s="15">
        <f>IF(OR(K286="",F286=""),"",IF(I286="Sì",0,F286*K286-P286-Q286))</f>
        <v/>
      </c>
      <c r="S286" s="17">
        <f>IF(D286="","",DATE(YEAR(D286),MONTH(D286),1))</f>
        <v/>
      </c>
    </row>
    <row r="287">
      <c r="A287" s="8" t="n"/>
      <c r="B287" s="8" t="n"/>
      <c r="C287" s="8" t="n"/>
      <c r="D287" s="14" t="n"/>
      <c r="E287" s="14" t="n"/>
      <c r="F287" s="12" t="n"/>
      <c r="G287" s="12" t="n"/>
      <c r="H287" s="12" t="n"/>
      <c r="I287" s="8" t="n"/>
      <c r="J287" s="11" t="n"/>
      <c r="K287" s="15">
        <f>IF(OR(D287="",E287=""),"",MAX(E287-D287,0))</f>
        <v/>
      </c>
      <c r="L287" s="15">
        <f>IF(K287="","",IF(Regole!$B$5&gt;0,MIN(K287,Regole!$B$5),K287))</f>
        <v/>
      </c>
      <c r="M287" s="15">
        <f>IF(F287="","",MAX(F287-N(G287)-N(H287),0))</f>
        <v/>
      </c>
      <c r="N287" s="16">
        <f>IF(OR(K287="",F287=""),"",IF(I287="Sì",0,ROUND((M287+N(H287)*(1-Regole!$B$7))*L287*Regole!$B$4,2)))</f>
        <v/>
      </c>
      <c r="O287" s="16">
        <f>IF(N287="","",IF(I287="Sì",0,N(J287)-N287))</f>
        <v/>
      </c>
      <c r="P287" s="15">
        <f>IF(OR(K287="",F287=""),"",IF(I287="Sì",0,M287*L287))</f>
        <v/>
      </c>
      <c r="Q287" s="15">
        <f>IF(OR(K287="",F287=""),"",IF(I287="Sì",0,N(H287)*L287))</f>
        <v/>
      </c>
      <c r="R287" s="15">
        <f>IF(OR(K287="",F287=""),"",IF(I287="Sì",0,F287*K287-P287-Q287))</f>
        <v/>
      </c>
      <c r="S287" s="17">
        <f>IF(D287="","",DATE(YEAR(D287),MONTH(D287),1))</f>
        <v/>
      </c>
    </row>
    <row r="288">
      <c r="A288" s="8" t="n"/>
      <c r="B288" s="8" t="n"/>
      <c r="C288" s="8" t="n"/>
      <c r="D288" s="14" t="n"/>
      <c r="E288" s="14" t="n"/>
      <c r="F288" s="12" t="n"/>
      <c r="G288" s="12" t="n"/>
      <c r="H288" s="12" t="n"/>
      <c r="I288" s="8" t="n"/>
      <c r="J288" s="11" t="n"/>
      <c r="K288" s="15">
        <f>IF(OR(D288="",E288=""),"",MAX(E288-D288,0))</f>
        <v/>
      </c>
      <c r="L288" s="15">
        <f>IF(K288="","",IF(Regole!$B$5&gt;0,MIN(K288,Regole!$B$5),K288))</f>
        <v/>
      </c>
      <c r="M288" s="15">
        <f>IF(F288="","",MAX(F288-N(G288)-N(H288),0))</f>
        <v/>
      </c>
      <c r="N288" s="16">
        <f>IF(OR(K288="",F288=""),"",IF(I288="Sì",0,ROUND((M288+N(H288)*(1-Regole!$B$7))*L288*Regole!$B$4,2)))</f>
        <v/>
      </c>
      <c r="O288" s="16">
        <f>IF(N288="","",IF(I288="Sì",0,N(J288)-N288))</f>
        <v/>
      </c>
      <c r="P288" s="15">
        <f>IF(OR(K288="",F288=""),"",IF(I288="Sì",0,M288*L288))</f>
        <v/>
      </c>
      <c r="Q288" s="15">
        <f>IF(OR(K288="",F288=""),"",IF(I288="Sì",0,N(H288)*L288))</f>
        <v/>
      </c>
      <c r="R288" s="15">
        <f>IF(OR(K288="",F288=""),"",IF(I288="Sì",0,F288*K288-P288-Q288))</f>
        <v/>
      </c>
      <c r="S288" s="17">
        <f>IF(D288="","",DATE(YEAR(D288),MONTH(D288),1))</f>
        <v/>
      </c>
    </row>
    <row r="289">
      <c r="A289" s="8" t="n"/>
      <c r="B289" s="8" t="n"/>
      <c r="C289" s="8" t="n"/>
      <c r="D289" s="14" t="n"/>
      <c r="E289" s="14" t="n"/>
      <c r="F289" s="12" t="n"/>
      <c r="G289" s="12" t="n"/>
      <c r="H289" s="12" t="n"/>
      <c r="I289" s="8" t="n"/>
      <c r="J289" s="11" t="n"/>
      <c r="K289" s="15">
        <f>IF(OR(D289="",E289=""),"",MAX(E289-D289,0))</f>
        <v/>
      </c>
      <c r="L289" s="15">
        <f>IF(K289="","",IF(Regole!$B$5&gt;0,MIN(K289,Regole!$B$5),K289))</f>
        <v/>
      </c>
      <c r="M289" s="15">
        <f>IF(F289="","",MAX(F289-N(G289)-N(H289),0))</f>
        <v/>
      </c>
      <c r="N289" s="16">
        <f>IF(OR(K289="",F289=""),"",IF(I289="Sì",0,ROUND((M289+N(H289)*(1-Regole!$B$7))*L289*Regole!$B$4,2)))</f>
        <v/>
      </c>
      <c r="O289" s="16">
        <f>IF(N289="","",IF(I289="Sì",0,N(J289)-N289))</f>
        <v/>
      </c>
      <c r="P289" s="15">
        <f>IF(OR(K289="",F289=""),"",IF(I289="Sì",0,M289*L289))</f>
        <v/>
      </c>
      <c r="Q289" s="15">
        <f>IF(OR(K289="",F289=""),"",IF(I289="Sì",0,N(H289)*L289))</f>
        <v/>
      </c>
      <c r="R289" s="15">
        <f>IF(OR(K289="",F289=""),"",IF(I289="Sì",0,F289*K289-P289-Q289))</f>
        <v/>
      </c>
      <c r="S289" s="17">
        <f>IF(D289="","",DATE(YEAR(D289),MONTH(D289),1))</f>
        <v/>
      </c>
    </row>
    <row r="290">
      <c r="A290" s="8" t="n"/>
      <c r="B290" s="8" t="n"/>
      <c r="C290" s="8" t="n"/>
      <c r="D290" s="14" t="n"/>
      <c r="E290" s="14" t="n"/>
      <c r="F290" s="12" t="n"/>
      <c r="G290" s="12" t="n"/>
      <c r="H290" s="12" t="n"/>
      <c r="I290" s="8" t="n"/>
      <c r="J290" s="11" t="n"/>
      <c r="K290" s="15">
        <f>IF(OR(D290="",E290=""),"",MAX(E290-D290,0))</f>
        <v/>
      </c>
      <c r="L290" s="15">
        <f>IF(K290="","",IF(Regole!$B$5&gt;0,MIN(K290,Regole!$B$5),K290))</f>
        <v/>
      </c>
      <c r="M290" s="15">
        <f>IF(F290="","",MAX(F290-N(G290)-N(H290),0))</f>
        <v/>
      </c>
      <c r="N290" s="16">
        <f>IF(OR(K290="",F290=""),"",IF(I290="Sì",0,ROUND((M290+N(H290)*(1-Regole!$B$7))*L290*Regole!$B$4,2)))</f>
        <v/>
      </c>
      <c r="O290" s="16">
        <f>IF(N290="","",IF(I290="Sì",0,N(J290)-N290))</f>
        <v/>
      </c>
      <c r="P290" s="15">
        <f>IF(OR(K290="",F290=""),"",IF(I290="Sì",0,M290*L290))</f>
        <v/>
      </c>
      <c r="Q290" s="15">
        <f>IF(OR(K290="",F290=""),"",IF(I290="Sì",0,N(H290)*L290))</f>
        <v/>
      </c>
      <c r="R290" s="15">
        <f>IF(OR(K290="",F290=""),"",IF(I290="Sì",0,F290*K290-P290-Q290))</f>
        <v/>
      </c>
      <c r="S290" s="17">
        <f>IF(D290="","",DATE(YEAR(D290),MONTH(D290),1))</f>
        <v/>
      </c>
    </row>
    <row r="291">
      <c r="A291" s="8" t="n"/>
      <c r="B291" s="8" t="n"/>
      <c r="C291" s="8" t="n"/>
      <c r="D291" s="14" t="n"/>
      <c r="E291" s="14" t="n"/>
      <c r="F291" s="12" t="n"/>
      <c r="G291" s="12" t="n"/>
      <c r="H291" s="12" t="n"/>
      <c r="I291" s="8" t="n"/>
      <c r="J291" s="11" t="n"/>
      <c r="K291" s="15">
        <f>IF(OR(D291="",E291=""),"",MAX(E291-D291,0))</f>
        <v/>
      </c>
      <c r="L291" s="15">
        <f>IF(K291="","",IF(Regole!$B$5&gt;0,MIN(K291,Regole!$B$5),K291))</f>
        <v/>
      </c>
      <c r="M291" s="15">
        <f>IF(F291="","",MAX(F291-N(G291)-N(H291),0))</f>
        <v/>
      </c>
      <c r="N291" s="16">
        <f>IF(OR(K291="",F291=""),"",IF(I291="Sì",0,ROUND((M291+N(H291)*(1-Regole!$B$7))*L291*Regole!$B$4,2)))</f>
        <v/>
      </c>
      <c r="O291" s="16">
        <f>IF(N291="","",IF(I291="Sì",0,N(J291)-N291))</f>
        <v/>
      </c>
      <c r="P291" s="15">
        <f>IF(OR(K291="",F291=""),"",IF(I291="Sì",0,M291*L291))</f>
        <v/>
      </c>
      <c r="Q291" s="15">
        <f>IF(OR(K291="",F291=""),"",IF(I291="Sì",0,N(H291)*L291))</f>
        <v/>
      </c>
      <c r="R291" s="15">
        <f>IF(OR(K291="",F291=""),"",IF(I291="Sì",0,F291*K291-P291-Q291))</f>
        <v/>
      </c>
      <c r="S291" s="17">
        <f>IF(D291="","",DATE(YEAR(D291),MONTH(D291),1))</f>
        <v/>
      </c>
    </row>
    <row r="292">
      <c r="A292" s="8" t="n"/>
      <c r="B292" s="8" t="n"/>
      <c r="C292" s="8" t="n"/>
      <c r="D292" s="14" t="n"/>
      <c r="E292" s="14" t="n"/>
      <c r="F292" s="12" t="n"/>
      <c r="G292" s="12" t="n"/>
      <c r="H292" s="12" t="n"/>
      <c r="I292" s="8" t="n"/>
      <c r="J292" s="11" t="n"/>
      <c r="K292" s="15">
        <f>IF(OR(D292="",E292=""),"",MAX(E292-D292,0))</f>
        <v/>
      </c>
      <c r="L292" s="15">
        <f>IF(K292="","",IF(Regole!$B$5&gt;0,MIN(K292,Regole!$B$5),K292))</f>
        <v/>
      </c>
      <c r="M292" s="15">
        <f>IF(F292="","",MAX(F292-N(G292)-N(H292),0))</f>
        <v/>
      </c>
      <c r="N292" s="16">
        <f>IF(OR(K292="",F292=""),"",IF(I292="Sì",0,ROUND((M292+N(H292)*(1-Regole!$B$7))*L292*Regole!$B$4,2)))</f>
        <v/>
      </c>
      <c r="O292" s="16">
        <f>IF(N292="","",IF(I292="Sì",0,N(J292)-N292))</f>
        <v/>
      </c>
      <c r="P292" s="15">
        <f>IF(OR(K292="",F292=""),"",IF(I292="Sì",0,M292*L292))</f>
        <v/>
      </c>
      <c r="Q292" s="15">
        <f>IF(OR(K292="",F292=""),"",IF(I292="Sì",0,N(H292)*L292))</f>
        <v/>
      </c>
      <c r="R292" s="15">
        <f>IF(OR(K292="",F292=""),"",IF(I292="Sì",0,F292*K292-P292-Q292))</f>
        <v/>
      </c>
      <c r="S292" s="17">
        <f>IF(D292="","",DATE(YEAR(D292),MONTH(D292),1))</f>
        <v/>
      </c>
    </row>
    <row r="293">
      <c r="A293" s="8" t="n"/>
      <c r="B293" s="8" t="n"/>
      <c r="C293" s="8" t="n"/>
      <c r="D293" s="14" t="n"/>
      <c r="E293" s="14" t="n"/>
      <c r="F293" s="12" t="n"/>
      <c r="G293" s="12" t="n"/>
      <c r="H293" s="12" t="n"/>
      <c r="I293" s="8" t="n"/>
      <c r="J293" s="11" t="n"/>
      <c r="K293" s="15">
        <f>IF(OR(D293="",E293=""),"",MAX(E293-D293,0))</f>
        <v/>
      </c>
      <c r="L293" s="15">
        <f>IF(K293="","",IF(Regole!$B$5&gt;0,MIN(K293,Regole!$B$5),K293))</f>
        <v/>
      </c>
      <c r="M293" s="15">
        <f>IF(F293="","",MAX(F293-N(G293)-N(H293),0))</f>
        <v/>
      </c>
      <c r="N293" s="16">
        <f>IF(OR(K293="",F293=""),"",IF(I293="Sì",0,ROUND((M293+N(H293)*(1-Regole!$B$7))*L293*Regole!$B$4,2)))</f>
        <v/>
      </c>
      <c r="O293" s="16">
        <f>IF(N293="","",IF(I293="Sì",0,N(J293)-N293))</f>
        <v/>
      </c>
      <c r="P293" s="15">
        <f>IF(OR(K293="",F293=""),"",IF(I293="Sì",0,M293*L293))</f>
        <v/>
      </c>
      <c r="Q293" s="15">
        <f>IF(OR(K293="",F293=""),"",IF(I293="Sì",0,N(H293)*L293))</f>
        <v/>
      </c>
      <c r="R293" s="15">
        <f>IF(OR(K293="",F293=""),"",IF(I293="Sì",0,F293*K293-P293-Q293))</f>
        <v/>
      </c>
      <c r="S293" s="17">
        <f>IF(D293="","",DATE(YEAR(D293),MONTH(D293),1))</f>
        <v/>
      </c>
    </row>
    <row r="294">
      <c r="A294" s="8" t="n"/>
      <c r="B294" s="8" t="n"/>
      <c r="C294" s="8" t="n"/>
      <c r="D294" s="14" t="n"/>
      <c r="E294" s="14" t="n"/>
      <c r="F294" s="12" t="n"/>
      <c r="G294" s="12" t="n"/>
      <c r="H294" s="12" t="n"/>
      <c r="I294" s="8" t="n"/>
      <c r="J294" s="11" t="n"/>
      <c r="K294" s="15">
        <f>IF(OR(D294="",E294=""),"",MAX(E294-D294,0))</f>
        <v/>
      </c>
      <c r="L294" s="15">
        <f>IF(K294="","",IF(Regole!$B$5&gt;0,MIN(K294,Regole!$B$5),K294))</f>
        <v/>
      </c>
      <c r="M294" s="15">
        <f>IF(F294="","",MAX(F294-N(G294)-N(H294),0))</f>
        <v/>
      </c>
      <c r="N294" s="16">
        <f>IF(OR(K294="",F294=""),"",IF(I294="Sì",0,ROUND((M294+N(H294)*(1-Regole!$B$7))*L294*Regole!$B$4,2)))</f>
        <v/>
      </c>
      <c r="O294" s="16">
        <f>IF(N294="","",IF(I294="Sì",0,N(J294)-N294))</f>
        <v/>
      </c>
      <c r="P294" s="15">
        <f>IF(OR(K294="",F294=""),"",IF(I294="Sì",0,M294*L294))</f>
        <v/>
      </c>
      <c r="Q294" s="15">
        <f>IF(OR(K294="",F294=""),"",IF(I294="Sì",0,N(H294)*L294))</f>
        <v/>
      </c>
      <c r="R294" s="15">
        <f>IF(OR(K294="",F294=""),"",IF(I294="Sì",0,F294*K294-P294-Q294))</f>
        <v/>
      </c>
      <c r="S294" s="17">
        <f>IF(D294="","",DATE(YEAR(D294),MONTH(D294),1))</f>
        <v/>
      </c>
    </row>
    <row r="295">
      <c r="A295" s="8" t="n"/>
      <c r="B295" s="8" t="n"/>
      <c r="C295" s="8" t="n"/>
      <c r="D295" s="14" t="n"/>
      <c r="E295" s="14" t="n"/>
      <c r="F295" s="12" t="n"/>
      <c r="G295" s="12" t="n"/>
      <c r="H295" s="12" t="n"/>
      <c r="I295" s="8" t="n"/>
      <c r="J295" s="11" t="n"/>
      <c r="K295" s="15">
        <f>IF(OR(D295="",E295=""),"",MAX(E295-D295,0))</f>
        <v/>
      </c>
      <c r="L295" s="15">
        <f>IF(K295="","",IF(Regole!$B$5&gt;0,MIN(K295,Regole!$B$5),K295))</f>
        <v/>
      </c>
      <c r="M295" s="15">
        <f>IF(F295="","",MAX(F295-N(G295)-N(H295),0))</f>
        <v/>
      </c>
      <c r="N295" s="16">
        <f>IF(OR(K295="",F295=""),"",IF(I295="Sì",0,ROUND((M295+N(H295)*(1-Regole!$B$7))*L295*Regole!$B$4,2)))</f>
        <v/>
      </c>
      <c r="O295" s="16">
        <f>IF(N295="","",IF(I295="Sì",0,N(J295)-N295))</f>
        <v/>
      </c>
      <c r="P295" s="15">
        <f>IF(OR(K295="",F295=""),"",IF(I295="Sì",0,M295*L295))</f>
        <v/>
      </c>
      <c r="Q295" s="15">
        <f>IF(OR(K295="",F295=""),"",IF(I295="Sì",0,N(H295)*L295))</f>
        <v/>
      </c>
      <c r="R295" s="15">
        <f>IF(OR(K295="",F295=""),"",IF(I295="Sì",0,F295*K295-P295-Q295))</f>
        <v/>
      </c>
      <c r="S295" s="17">
        <f>IF(D295="","",DATE(YEAR(D295),MONTH(D295),1))</f>
        <v/>
      </c>
    </row>
    <row r="296">
      <c r="A296" s="8" t="n"/>
      <c r="B296" s="8" t="n"/>
      <c r="C296" s="8" t="n"/>
      <c r="D296" s="14" t="n"/>
      <c r="E296" s="14" t="n"/>
      <c r="F296" s="12" t="n"/>
      <c r="G296" s="12" t="n"/>
      <c r="H296" s="12" t="n"/>
      <c r="I296" s="8" t="n"/>
      <c r="J296" s="11" t="n"/>
      <c r="K296" s="15">
        <f>IF(OR(D296="",E296=""),"",MAX(E296-D296,0))</f>
        <v/>
      </c>
      <c r="L296" s="15">
        <f>IF(K296="","",IF(Regole!$B$5&gt;0,MIN(K296,Regole!$B$5),K296))</f>
        <v/>
      </c>
      <c r="M296" s="15">
        <f>IF(F296="","",MAX(F296-N(G296)-N(H296),0))</f>
        <v/>
      </c>
      <c r="N296" s="16">
        <f>IF(OR(K296="",F296=""),"",IF(I296="Sì",0,ROUND((M296+N(H296)*(1-Regole!$B$7))*L296*Regole!$B$4,2)))</f>
        <v/>
      </c>
      <c r="O296" s="16">
        <f>IF(N296="","",IF(I296="Sì",0,N(J296)-N296))</f>
        <v/>
      </c>
      <c r="P296" s="15">
        <f>IF(OR(K296="",F296=""),"",IF(I296="Sì",0,M296*L296))</f>
        <v/>
      </c>
      <c r="Q296" s="15">
        <f>IF(OR(K296="",F296=""),"",IF(I296="Sì",0,N(H296)*L296))</f>
        <v/>
      </c>
      <c r="R296" s="15">
        <f>IF(OR(K296="",F296=""),"",IF(I296="Sì",0,F296*K296-P296-Q296))</f>
        <v/>
      </c>
      <c r="S296" s="17">
        <f>IF(D296="","",DATE(YEAR(D296),MONTH(D296),1))</f>
        <v/>
      </c>
    </row>
    <row r="297">
      <c r="A297" s="8" t="n"/>
      <c r="B297" s="8" t="n"/>
      <c r="C297" s="8" t="n"/>
      <c r="D297" s="14" t="n"/>
      <c r="E297" s="14" t="n"/>
      <c r="F297" s="12" t="n"/>
      <c r="G297" s="12" t="n"/>
      <c r="H297" s="12" t="n"/>
      <c r="I297" s="8" t="n"/>
      <c r="J297" s="11" t="n"/>
      <c r="K297" s="15">
        <f>IF(OR(D297="",E297=""),"",MAX(E297-D297,0))</f>
        <v/>
      </c>
      <c r="L297" s="15">
        <f>IF(K297="","",IF(Regole!$B$5&gt;0,MIN(K297,Regole!$B$5),K297))</f>
        <v/>
      </c>
      <c r="M297" s="15">
        <f>IF(F297="","",MAX(F297-N(G297)-N(H297),0))</f>
        <v/>
      </c>
      <c r="N297" s="16">
        <f>IF(OR(K297="",F297=""),"",IF(I297="Sì",0,ROUND((M297+N(H297)*(1-Regole!$B$7))*L297*Regole!$B$4,2)))</f>
        <v/>
      </c>
      <c r="O297" s="16">
        <f>IF(N297="","",IF(I297="Sì",0,N(J297)-N297))</f>
        <v/>
      </c>
      <c r="P297" s="15">
        <f>IF(OR(K297="",F297=""),"",IF(I297="Sì",0,M297*L297))</f>
        <v/>
      </c>
      <c r="Q297" s="15">
        <f>IF(OR(K297="",F297=""),"",IF(I297="Sì",0,N(H297)*L297))</f>
        <v/>
      </c>
      <c r="R297" s="15">
        <f>IF(OR(K297="",F297=""),"",IF(I297="Sì",0,F297*K297-P297-Q297))</f>
        <v/>
      </c>
      <c r="S297" s="17">
        <f>IF(D297="","",DATE(YEAR(D297),MONTH(D297),1))</f>
        <v/>
      </c>
    </row>
    <row r="298">
      <c r="A298" s="8" t="n"/>
      <c r="B298" s="8" t="n"/>
      <c r="C298" s="8" t="n"/>
      <c r="D298" s="14" t="n"/>
      <c r="E298" s="14" t="n"/>
      <c r="F298" s="12" t="n"/>
      <c r="G298" s="12" t="n"/>
      <c r="H298" s="12" t="n"/>
      <c r="I298" s="8" t="n"/>
      <c r="J298" s="11" t="n"/>
      <c r="K298" s="15">
        <f>IF(OR(D298="",E298=""),"",MAX(E298-D298,0))</f>
        <v/>
      </c>
      <c r="L298" s="15">
        <f>IF(K298="","",IF(Regole!$B$5&gt;0,MIN(K298,Regole!$B$5),K298))</f>
        <v/>
      </c>
      <c r="M298" s="15">
        <f>IF(F298="","",MAX(F298-N(G298)-N(H298),0))</f>
        <v/>
      </c>
      <c r="N298" s="16">
        <f>IF(OR(K298="",F298=""),"",IF(I298="Sì",0,ROUND((M298+N(H298)*(1-Regole!$B$7))*L298*Regole!$B$4,2)))</f>
        <v/>
      </c>
      <c r="O298" s="16">
        <f>IF(N298="","",IF(I298="Sì",0,N(J298)-N298))</f>
        <v/>
      </c>
      <c r="P298" s="15">
        <f>IF(OR(K298="",F298=""),"",IF(I298="Sì",0,M298*L298))</f>
        <v/>
      </c>
      <c r="Q298" s="15">
        <f>IF(OR(K298="",F298=""),"",IF(I298="Sì",0,N(H298)*L298))</f>
        <v/>
      </c>
      <c r="R298" s="15">
        <f>IF(OR(K298="",F298=""),"",IF(I298="Sì",0,F298*K298-P298-Q298))</f>
        <v/>
      </c>
      <c r="S298" s="17">
        <f>IF(D298="","",DATE(YEAR(D298),MONTH(D298),1))</f>
        <v/>
      </c>
    </row>
    <row r="299">
      <c r="A299" s="8" t="n"/>
      <c r="B299" s="8" t="n"/>
      <c r="C299" s="8" t="n"/>
      <c r="D299" s="14" t="n"/>
      <c r="E299" s="14" t="n"/>
      <c r="F299" s="12" t="n"/>
      <c r="G299" s="12" t="n"/>
      <c r="H299" s="12" t="n"/>
      <c r="I299" s="8" t="n"/>
      <c r="J299" s="11" t="n"/>
      <c r="K299" s="15">
        <f>IF(OR(D299="",E299=""),"",MAX(E299-D299,0))</f>
        <v/>
      </c>
      <c r="L299" s="15">
        <f>IF(K299="","",IF(Regole!$B$5&gt;0,MIN(K299,Regole!$B$5),K299))</f>
        <v/>
      </c>
      <c r="M299" s="15">
        <f>IF(F299="","",MAX(F299-N(G299)-N(H299),0))</f>
        <v/>
      </c>
      <c r="N299" s="16">
        <f>IF(OR(K299="",F299=""),"",IF(I299="Sì",0,ROUND((M299+N(H299)*(1-Regole!$B$7))*L299*Regole!$B$4,2)))</f>
        <v/>
      </c>
      <c r="O299" s="16">
        <f>IF(N299="","",IF(I299="Sì",0,N(J299)-N299))</f>
        <v/>
      </c>
      <c r="P299" s="15">
        <f>IF(OR(K299="",F299=""),"",IF(I299="Sì",0,M299*L299))</f>
        <v/>
      </c>
      <c r="Q299" s="15">
        <f>IF(OR(K299="",F299=""),"",IF(I299="Sì",0,N(H299)*L299))</f>
        <v/>
      </c>
      <c r="R299" s="15">
        <f>IF(OR(K299="",F299=""),"",IF(I299="Sì",0,F299*K299-P299-Q299))</f>
        <v/>
      </c>
      <c r="S299" s="17">
        <f>IF(D299="","",DATE(YEAR(D299),MONTH(D299),1))</f>
        <v/>
      </c>
    </row>
    <row r="300">
      <c r="A300" s="8" t="n"/>
      <c r="B300" s="8" t="n"/>
      <c r="C300" s="8" t="n"/>
      <c r="D300" s="14" t="n"/>
      <c r="E300" s="14" t="n"/>
      <c r="F300" s="12" t="n"/>
      <c r="G300" s="12" t="n"/>
      <c r="H300" s="12" t="n"/>
      <c r="I300" s="8" t="n"/>
      <c r="J300" s="11" t="n"/>
      <c r="K300" s="15">
        <f>IF(OR(D300="",E300=""),"",MAX(E300-D300,0))</f>
        <v/>
      </c>
      <c r="L300" s="15">
        <f>IF(K300="","",IF(Regole!$B$5&gt;0,MIN(K300,Regole!$B$5),K300))</f>
        <v/>
      </c>
      <c r="M300" s="15">
        <f>IF(F300="","",MAX(F300-N(G300)-N(H300),0))</f>
        <v/>
      </c>
      <c r="N300" s="16">
        <f>IF(OR(K300="",F300=""),"",IF(I300="Sì",0,ROUND((M300+N(H300)*(1-Regole!$B$7))*L300*Regole!$B$4,2)))</f>
        <v/>
      </c>
      <c r="O300" s="16">
        <f>IF(N300="","",IF(I300="Sì",0,N(J300)-N300))</f>
        <v/>
      </c>
      <c r="P300" s="15">
        <f>IF(OR(K300="",F300=""),"",IF(I300="Sì",0,M300*L300))</f>
        <v/>
      </c>
      <c r="Q300" s="15">
        <f>IF(OR(K300="",F300=""),"",IF(I300="Sì",0,N(H300)*L300))</f>
        <v/>
      </c>
      <c r="R300" s="15">
        <f>IF(OR(K300="",F300=""),"",IF(I300="Sì",0,F300*K300-P300-Q300))</f>
        <v/>
      </c>
      <c r="S300" s="17">
        <f>IF(D300="","",DATE(YEAR(D300),MONTH(D300),1))</f>
        <v/>
      </c>
    </row>
    <row r="301">
      <c r="A301" s="8" t="n"/>
      <c r="B301" s="8" t="n"/>
      <c r="C301" s="8" t="n"/>
      <c r="D301" s="14" t="n"/>
      <c r="E301" s="14" t="n"/>
      <c r="F301" s="12" t="n"/>
      <c r="G301" s="12" t="n"/>
      <c r="H301" s="12" t="n"/>
      <c r="I301" s="8" t="n"/>
      <c r="J301" s="11" t="n"/>
      <c r="K301" s="15">
        <f>IF(OR(D301="",E301=""),"",MAX(E301-D301,0))</f>
        <v/>
      </c>
      <c r="L301" s="15">
        <f>IF(K301="","",IF(Regole!$B$5&gt;0,MIN(K301,Regole!$B$5),K301))</f>
        <v/>
      </c>
      <c r="M301" s="15">
        <f>IF(F301="","",MAX(F301-N(G301)-N(H301),0))</f>
        <v/>
      </c>
      <c r="N301" s="16">
        <f>IF(OR(K301="",F301=""),"",IF(I301="Sì",0,ROUND((M301+N(H301)*(1-Regole!$B$7))*L301*Regole!$B$4,2)))</f>
        <v/>
      </c>
      <c r="O301" s="16">
        <f>IF(N301="","",IF(I301="Sì",0,N(J301)-N301))</f>
        <v/>
      </c>
      <c r="P301" s="15">
        <f>IF(OR(K301="",F301=""),"",IF(I301="Sì",0,M301*L301))</f>
        <v/>
      </c>
      <c r="Q301" s="15">
        <f>IF(OR(K301="",F301=""),"",IF(I301="Sì",0,N(H301)*L301))</f>
        <v/>
      </c>
      <c r="R301" s="15">
        <f>IF(OR(K301="",F301=""),"",IF(I301="Sì",0,F301*K301-P301-Q301))</f>
        <v/>
      </c>
      <c r="S301" s="17">
        <f>IF(D301="","",DATE(YEAR(D301),MONTH(D301),1))</f>
        <v/>
      </c>
    </row>
    <row r="302">
      <c r="A302" s="8" t="n"/>
      <c r="B302" s="8" t="n"/>
      <c r="C302" s="8" t="n"/>
      <c r="D302" s="14" t="n"/>
      <c r="E302" s="14" t="n"/>
      <c r="F302" s="12" t="n"/>
      <c r="G302" s="12" t="n"/>
      <c r="H302" s="12" t="n"/>
      <c r="I302" s="8" t="n"/>
      <c r="J302" s="11" t="n"/>
      <c r="K302" s="15">
        <f>IF(OR(D302="",E302=""),"",MAX(E302-D302,0))</f>
        <v/>
      </c>
      <c r="L302" s="15">
        <f>IF(K302="","",IF(Regole!$B$5&gt;0,MIN(K302,Regole!$B$5),K302))</f>
        <v/>
      </c>
      <c r="M302" s="15">
        <f>IF(F302="","",MAX(F302-N(G302)-N(H302),0))</f>
        <v/>
      </c>
      <c r="N302" s="16">
        <f>IF(OR(K302="",F302=""),"",IF(I302="Sì",0,ROUND((M302+N(H302)*(1-Regole!$B$7))*L302*Regole!$B$4,2)))</f>
        <v/>
      </c>
      <c r="O302" s="16">
        <f>IF(N302="","",IF(I302="Sì",0,N(J302)-N302))</f>
        <v/>
      </c>
      <c r="P302" s="15">
        <f>IF(OR(K302="",F302=""),"",IF(I302="Sì",0,M302*L302))</f>
        <v/>
      </c>
      <c r="Q302" s="15">
        <f>IF(OR(K302="",F302=""),"",IF(I302="Sì",0,N(H302)*L302))</f>
        <v/>
      </c>
      <c r="R302" s="15">
        <f>IF(OR(K302="",F302=""),"",IF(I302="Sì",0,F302*K302-P302-Q302))</f>
        <v/>
      </c>
      <c r="S302" s="17">
        <f>IF(D302="","",DATE(YEAR(D302),MONTH(D302),1))</f>
        <v/>
      </c>
    </row>
    <row r="303">
      <c r="A303" s="8" t="n"/>
      <c r="B303" s="8" t="n"/>
      <c r="C303" s="8" t="n"/>
      <c r="D303" s="14" t="n"/>
      <c r="E303" s="14" t="n"/>
      <c r="F303" s="12" t="n"/>
      <c r="G303" s="12" t="n"/>
      <c r="H303" s="12" t="n"/>
      <c r="I303" s="8" t="n"/>
      <c r="J303" s="11" t="n"/>
      <c r="K303" s="15">
        <f>IF(OR(D303="",E303=""),"",MAX(E303-D303,0))</f>
        <v/>
      </c>
      <c r="L303" s="15">
        <f>IF(K303="","",IF(Regole!$B$5&gt;0,MIN(K303,Regole!$B$5),K303))</f>
        <v/>
      </c>
      <c r="M303" s="15">
        <f>IF(F303="","",MAX(F303-N(G303)-N(H303),0))</f>
        <v/>
      </c>
      <c r="N303" s="16">
        <f>IF(OR(K303="",F303=""),"",IF(I303="Sì",0,ROUND((M303+N(H303)*(1-Regole!$B$7))*L303*Regole!$B$4,2)))</f>
        <v/>
      </c>
      <c r="O303" s="16">
        <f>IF(N303="","",IF(I303="Sì",0,N(J303)-N303))</f>
        <v/>
      </c>
      <c r="P303" s="15">
        <f>IF(OR(K303="",F303=""),"",IF(I303="Sì",0,M303*L303))</f>
        <v/>
      </c>
      <c r="Q303" s="15">
        <f>IF(OR(K303="",F303=""),"",IF(I303="Sì",0,N(H303)*L303))</f>
        <v/>
      </c>
      <c r="R303" s="15">
        <f>IF(OR(K303="",F303=""),"",IF(I303="Sì",0,F303*K303-P303-Q303))</f>
        <v/>
      </c>
      <c r="S303" s="17">
        <f>IF(D303="","",DATE(YEAR(D303),MONTH(D303),1))</f>
        <v/>
      </c>
    </row>
    <row r="304">
      <c r="A304" s="8" t="n"/>
      <c r="B304" s="8" t="n"/>
      <c r="C304" s="8" t="n"/>
      <c r="D304" s="14" t="n"/>
      <c r="E304" s="14" t="n"/>
      <c r="F304" s="12" t="n"/>
      <c r="G304" s="12" t="n"/>
      <c r="H304" s="12" t="n"/>
      <c r="I304" s="8" t="n"/>
      <c r="J304" s="11" t="n"/>
      <c r="K304" s="15">
        <f>IF(OR(D304="",E304=""),"",MAX(E304-D304,0))</f>
        <v/>
      </c>
      <c r="L304" s="15">
        <f>IF(K304="","",IF(Regole!$B$5&gt;0,MIN(K304,Regole!$B$5),K304))</f>
        <v/>
      </c>
      <c r="M304" s="15">
        <f>IF(F304="","",MAX(F304-N(G304)-N(H304),0))</f>
        <v/>
      </c>
      <c r="N304" s="16">
        <f>IF(OR(K304="",F304=""),"",IF(I304="Sì",0,ROUND((M304+N(H304)*(1-Regole!$B$7))*L304*Regole!$B$4,2)))</f>
        <v/>
      </c>
      <c r="O304" s="16">
        <f>IF(N304="","",IF(I304="Sì",0,N(J304)-N304))</f>
        <v/>
      </c>
      <c r="P304" s="15">
        <f>IF(OR(K304="",F304=""),"",IF(I304="Sì",0,M304*L304))</f>
        <v/>
      </c>
      <c r="Q304" s="15">
        <f>IF(OR(K304="",F304=""),"",IF(I304="Sì",0,N(H304)*L304))</f>
        <v/>
      </c>
      <c r="R304" s="15">
        <f>IF(OR(K304="",F304=""),"",IF(I304="Sì",0,F304*K304-P304-Q304))</f>
        <v/>
      </c>
      <c r="S304" s="17">
        <f>IF(D304="","",DATE(YEAR(D304),MONTH(D304),1))</f>
        <v/>
      </c>
    </row>
    <row r="305">
      <c r="A305" s="8" t="n"/>
      <c r="B305" s="8" t="n"/>
      <c r="C305" s="8" t="n"/>
      <c r="D305" s="14" t="n"/>
      <c r="E305" s="14" t="n"/>
      <c r="F305" s="12" t="n"/>
      <c r="G305" s="12" t="n"/>
      <c r="H305" s="12" t="n"/>
      <c r="I305" s="8" t="n"/>
      <c r="J305" s="11" t="n"/>
      <c r="K305" s="15">
        <f>IF(OR(D305="",E305=""),"",MAX(E305-D305,0))</f>
        <v/>
      </c>
      <c r="L305" s="15">
        <f>IF(K305="","",IF(Regole!$B$5&gt;0,MIN(K305,Regole!$B$5),K305))</f>
        <v/>
      </c>
      <c r="M305" s="15">
        <f>IF(F305="","",MAX(F305-N(G305)-N(H305),0))</f>
        <v/>
      </c>
      <c r="N305" s="16">
        <f>IF(OR(K305="",F305=""),"",IF(I305="Sì",0,ROUND((M305+N(H305)*(1-Regole!$B$7))*L305*Regole!$B$4,2)))</f>
        <v/>
      </c>
      <c r="O305" s="16">
        <f>IF(N305="","",IF(I305="Sì",0,N(J305)-N305))</f>
        <v/>
      </c>
      <c r="P305" s="15">
        <f>IF(OR(K305="",F305=""),"",IF(I305="Sì",0,M305*L305))</f>
        <v/>
      </c>
      <c r="Q305" s="15">
        <f>IF(OR(K305="",F305=""),"",IF(I305="Sì",0,N(H305)*L305))</f>
        <v/>
      </c>
      <c r="R305" s="15">
        <f>IF(OR(K305="",F305=""),"",IF(I305="Sì",0,F305*K305-P305-Q305))</f>
        <v/>
      </c>
      <c r="S305" s="17">
        <f>IF(D305="","",DATE(YEAR(D305),MONTH(D305),1))</f>
        <v/>
      </c>
    </row>
    <row r="306">
      <c r="A306" s="8" t="n"/>
      <c r="B306" s="8" t="n"/>
      <c r="C306" s="8" t="n"/>
      <c r="D306" s="14" t="n"/>
      <c r="E306" s="14" t="n"/>
      <c r="F306" s="12" t="n"/>
      <c r="G306" s="12" t="n"/>
      <c r="H306" s="12" t="n"/>
      <c r="I306" s="8" t="n"/>
      <c r="J306" s="11" t="n"/>
      <c r="K306" s="15">
        <f>IF(OR(D306="",E306=""),"",MAX(E306-D306,0))</f>
        <v/>
      </c>
      <c r="L306" s="15">
        <f>IF(K306="","",IF(Regole!$B$5&gt;0,MIN(K306,Regole!$B$5),K306))</f>
        <v/>
      </c>
      <c r="M306" s="15">
        <f>IF(F306="","",MAX(F306-N(G306)-N(H306),0))</f>
        <v/>
      </c>
      <c r="N306" s="16">
        <f>IF(OR(K306="",F306=""),"",IF(I306="Sì",0,ROUND((M306+N(H306)*(1-Regole!$B$7))*L306*Regole!$B$4,2)))</f>
        <v/>
      </c>
      <c r="O306" s="16">
        <f>IF(N306="","",IF(I306="Sì",0,N(J306)-N306))</f>
        <v/>
      </c>
      <c r="P306" s="15">
        <f>IF(OR(K306="",F306=""),"",IF(I306="Sì",0,M306*L306))</f>
        <v/>
      </c>
      <c r="Q306" s="15">
        <f>IF(OR(K306="",F306=""),"",IF(I306="Sì",0,N(H306)*L306))</f>
        <v/>
      </c>
      <c r="R306" s="15">
        <f>IF(OR(K306="",F306=""),"",IF(I306="Sì",0,F306*K306-P306-Q306))</f>
        <v/>
      </c>
      <c r="S306" s="17">
        <f>IF(D306="","",DATE(YEAR(D306),MONTH(D306),1))</f>
        <v/>
      </c>
    </row>
    <row r="307">
      <c r="A307" s="8" t="n"/>
      <c r="B307" s="8" t="n"/>
      <c r="C307" s="8" t="n"/>
      <c r="D307" s="14" t="n"/>
      <c r="E307" s="14" t="n"/>
      <c r="F307" s="12" t="n"/>
      <c r="G307" s="12" t="n"/>
      <c r="H307" s="12" t="n"/>
      <c r="I307" s="8" t="n"/>
      <c r="J307" s="11" t="n"/>
      <c r="K307" s="15">
        <f>IF(OR(D307="",E307=""),"",MAX(E307-D307,0))</f>
        <v/>
      </c>
      <c r="L307" s="15">
        <f>IF(K307="","",IF(Regole!$B$5&gt;0,MIN(K307,Regole!$B$5),K307))</f>
        <v/>
      </c>
      <c r="M307" s="15">
        <f>IF(F307="","",MAX(F307-N(G307)-N(H307),0))</f>
        <v/>
      </c>
      <c r="N307" s="16">
        <f>IF(OR(K307="",F307=""),"",IF(I307="Sì",0,ROUND((M307+N(H307)*(1-Regole!$B$7))*L307*Regole!$B$4,2)))</f>
        <v/>
      </c>
      <c r="O307" s="16">
        <f>IF(N307="","",IF(I307="Sì",0,N(J307)-N307))</f>
        <v/>
      </c>
      <c r="P307" s="15">
        <f>IF(OR(K307="",F307=""),"",IF(I307="Sì",0,M307*L307))</f>
        <v/>
      </c>
      <c r="Q307" s="15">
        <f>IF(OR(K307="",F307=""),"",IF(I307="Sì",0,N(H307)*L307))</f>
        <v/>
      </c>
      <c r="R307" s="15">
        <f>IF(OR(K307="",F307=""),"",IF(I307="Sì",0,F307*K307-P307-Q307))</f>
        <v/>
      </c>
      <c r="S307" s="17">
        <f>IF(D307="","",DATE(YEAR(D307),MONTH(D307),1))</f>
        <v/>
      </c>
    </row>
    <row r="308">
      <c r="A308" s="8" t="n"/>
      <c r="B308" s="8" t="n"/>
      <c r="C308" s="8" t="n"/>
      <c r="D308" s="14" t="n"/>
      <c r="E308" s="14" t="n"/>
      <c r="F308" s="12" t="n"/>
      <c r="G308" s="12" t="n"/>
      <c r="H308" s="12" t="n"/>
      <c r="I308" s="8" t="n"/>
      <c r="J308" s="11" t="n"/>
      <c r="K308" s="15">
        <f>IF(OR(D308="",E308=""),"",MAX(E308-D308,0))</f>
        <v/>
      </c>
      <c r="L308" s="15">
        <f>IF(K308="","",IF(Regole!$B$5&gt;0,MIN(K308,Regole!$B$5),K308))</f>
        <v/>
      </c>
      <c r="M308" s="15">
        <f>IF(F308="","",MAX(F308-N(G308)-N(H308),0))</f>
        <v/>
      </c>
      <c r="N308" s="16">
        <f>IF(OR(K308="",F308=""),"",IF(I308="Sì",0,ROUND((M308+N(H308)*(1-Regole!$B$7))*L308*Regole!$B$4,2)))</f>
        <v/>
      </c>
      <c r="O308" s="16">
        <f>IF(N308="","",IF(I308="Sì",0,N(J308)-N308))</f>
        <v/>
      </c>
      <c r="P308" s="15">
        <f>IF(OR(K308="",F308=""),"",IF(I308="Sì",0,M308*L308))</f>
        <v/>
      </c>
      <c r="Q308" s="15">
        <f>IF(OR(K308="",F308=""),"",IF(I308="Sì",0,N(H308)*L308))</f>
        <v/>
      </c>
      <c r="R308" s="15">
        <f>IF(OR(K308="",F308=""),"",IF(I308="Sì",0,F308*K308-P308-Q308))</f>
        <v/>
      </c>
      <c r="S308" s="17">
        <f>IF(D308="","",DATE(YEAR(D308),MONTH(D308),1))</f>
        <v/>
      </c>
    </row>
    <row r="309">
      <c r="A309" s="8" t="n"/>
      <c r="B309" s="8" t="n"/>
      <c r="C309" s="8" t="n"/>
      <c r="D309" s="14" t="n"/>
      <c r="E309" s="14" t="n"/>
      <c r="F309" s="12" t="n"/>
      <c r="G309" s="12" t="n"/>
      <c r="H309" s="12" t="n"/>
      <c r="I309" s="8" t="n"/>
      <c r="J309" s="11" t="n"/>
      <c r="K309" s="15">
        <f>IF(OR(D309="",E309=""),"",MAX(E309-D309,0))</f>
        <v/>
      </c>
      <c r="L309" s="15">
        <f>IF(K309="","",IF(Regole!$B$5&gt;0,MIN(K309,Regole!$B$5),K309))</f>
        <v/>
      </c>
      <c r="M309" s="15">
        <f>IF(F309="","",MAX(F309-N(G309)-N(H309),0))</f>
        <v/>
      </c>
      <c r="N309" s="16">
        <f>IF(OR(K309="",F309=""),"",IF(I309="Sì",0,ROUND((M309+N(H309)*(1-Regole!$B$7))*L309*Regole!$B$4,2)))</f>
        <v/>
      </c>
      <c r="O309" s="16">
        <f>IF(N309="","",IF(I309="Sì",0,N(J309)-N309))</f>
        <v/>
      </c>
      <c r="P309" s="15">
        <f>IF(OR(K309="",F309=""),"",IF(I309="Sì",0,M309*L309))</f>
        <v/>
      </c>
      <c r="Q309" s="15">
        <f>IF(OR(K309="",F309=""),"",IF(I309="Sì",0,N(H309)*L309))</f>
        <v/>
      </c>
      <c r="R309" s="15">
        <f>IF(OR(K309="",F309=""),"",IF(I309="Sì",0,F309*K309-P309-Q309))</f>
        <v/>
      </c>
      <c r="S309" s="17">
        <f>IF(D309="","",DATE(YEAR(D309),MONTH(D309),1))</f>
        <v/>
      </c>
    </row>
    <row r="310">
      <c r="A310" s="8" t="n"/>
      <c r="B310" s="8" t="n"/>
      <c r="C310" s="8" t="n"/>
      <c r="D310" s="14" t="n"/>
      <c r="E310" s="14" t="n"/>
      <c r="F310" s="12" t="n"/>
      <c r="G310" s="12" t="n"/>
      <c r="H310" s="12" t="n"/>
      <c r="I310" s="8" t="n"/>
      <c r="J310" s="11" t="n"/>
      <c r="K310" s="15">
        <f>IF(OR(D310="",E310=""),"",MAX(E310-D310,0))</f>
        <v/>
      </c>
      <c r="L310" s="15">
        <f>IF(K310="","",IF(Regole!$B$5&gt;0,MIN(K310,Regole!$B$5),K310))</f>
        <v/>
      </c>
      <c r="M310" s="15">
        <f>IF(F310="","",MAX(F310-N(G310)-N(H310),0))</f>
        <v/>
      </c>
      <c r="N310" s="16">
        <f>IF(OR(K310="",F310=""),"",IF(I310="Sì",0,ROUND((M310+N(H310)*(1-Regole!$B$7))*L310*Regole!$B$4,2)))</f>
        <v/>
      </c>
      <c r="O310" s="16">
        <f>IF(N310="","",IF(I310="Sì",0,N(J310)-N310))</f>
        <v/>
      </c>
      <c r="P310" s="15">
        <f>IF(OR(K310="",F310=""),"",IF(I310="Sì",0,M310*L310))</f>
        <v/>
      </c>
      <c r="Q310" s="15">
        <f>IF(OR(K310="",F310=""),"",IF(I310="Sì",0,N(H310)*L310))</f>
        <v/>
      </c>
      <c r="R310" s="15">
        <f>IF(OR(K310="",F310=""),"",IF(I310="Sì",0,F310*K310-P310-Q310))</f>
        <v/>
      </c>
      <c r="S310" s="17">
        <f>IF(D310="","",DATE(YEAR(D310),MONTH(D310),1))</f>
        <v/>
      </c>
    </row>
    <row r="311">
      <c r="A311" s="8" t="n"/>
      <c r="B311" s="8" t="n"/>
      <c r="C311" s="8" t="n"/>
      <c r="D311" s="14" t="n"/>
      <c r="E311" s="14" t="n"/>
      <c r="F311" s="12" t="n"/>
      <c r="G311" s="12" t="n"/>
      <c r="H311" s="12" t="n"/>
      <c r="I311" s="8" t="n"/>
      <c r="J311" s="11" t="n"/>
      <c r="K311" s="15">
        <f>IF(OR(D311="",E311=""),"",MAX(E311-D311,0))</f>
        <v/>
      </c>
      <c r="L311" s="15">
        <f>IF(K311="","",IF(Regole!$B$5&gt;0,MIN(K311,Regole!$B$5),K311))</f>
        <v/>
      </c>
      <c r="M311" s="15">
        <f>IF(F311="","",MAX(F311-N(G311)-N(H311),0))</f>
        <v/>
      </c>
      <c r="N311" s="16">
        <f>IF(OR(K311="",F311=""),"",IF(I311="Sì",0,ROUND((M311+N(H311)*(1-Regole!$B$7))*L311*Regole!$B$4,2)))</f>
        <v/>
      </c>
      <c r="O311" s="16">
        <f>IF(N311="","",IF(I311="Sì",0,N(J311)-N311))</f>
        <v/>
      </c>
      <c r="P311" s="15">
        <f>IF(OR(K311="",F311=""),"",IF(I311="Sì",0,M311*L311))</f>
        <v/>
      </c>
      <c r="Q311" s="15">
        <f>IF(OR(K311="",F311=""),"",IF(I311="Sì",0,N(H311)*L311))</f>
        <v/>
      </c>
      <c r="R311" s="15">
        <f>IF(OR(K311="",F311=""),"",IF(I311="Sì",0,F311*K311-P311-Q311))</f>
        <v/>
      </c>
      <c r="S311" s="17">
        <f>IF(D311="","",DATE(YEAR(D311),MONTH(D311),1))</f>
        <v/>
      </c>
    </row>
    <row r="312">
      <c r="A312" s="8" t="n"/>
      <c r="B312" s="8" t="n"/>
      <c r="C312" s="8" t="n"/>
      <c r="D312" s="14" t="n"/>
      <c r="E312" s="14" t="n"/>
      <c r="F312" s="12" t="n"/>
      <c r="G312" s="12" t="n"/>
      <c r="H312" s="12" t="n"/>
      <c r="I312" s="8" t="n"/>
      <c r="J312" s="11" t="n"/>
      <c r="K312" s="15">
        <f>IF(OR(D312="",E312=""),"",MAX(E312-D312,0))</f>
        <v/>
      </c>
      <c r="L312" s="15">
        <f>IF(K312="","",IF(Regole!$B$5&gt;0,MIN(K312,Regole!$B$5),K312))</f>
        <v/>
      </c>
      <c r="M312" s="15">
        <f>IF(F312="","",MAX(F312-N(G312)-N(H312),0))</f>
        <v/>
      </c>
      <c r="N312" s="16">
        <f>IF(OR(K312="",F312=""),"",IF(I312="Sì",0,ROUND((M312+N(H312)*(1-Regole!$B$7))*L312*Regole!$B$4,2)))</f>
        <v/>
      </c>
      <c r="O312" s="16">
        <f>IF(N312="","",IF(I312="Sì",0,N(J312)-N312))</f>
        <v/>
      </c>
      <c r="P312" s="15">
        <f>IF(OR(K312="",F312=""),"",IF(I312="Sì",0,M312*L312))</f>
        <v/>
      </c>
      <c r="Q312" s="15">
        <f>IF(OR(K312="",F312=""),"",IF(I312="Sì",0,N(H312)*L312))</f>
        <v/>
      </c>
      <c r="R312" s="15">
        <f>IF(OR(K312="",F312=""),"",IF(I312="Sì",0,F312*K312-P312-Q312))</f>
        <v/>
      </c>
      <c r="S312" s="17">
        <f>IF(D312="","",DATE(YEAR(D312),MONTH(D312),1))</f>
        <v/>
      </c>
    </row>
    <row r="313">
      <c r="A313" s="8" t="n"/>
      <c r="B313" s="8" t="n"/>
      <c r="C313" s="8" t="n"/>
      <c r="D313" s="14" t="n"/>
      <c r="E313" s="14" t="n"/>
      <c r="F313" s="12" t="n"/>
      <c r="G313" s="12" t="n"/>
      <c r="H313" s="12" t="n"/>
      <c r="I313" s="8" t="n"/>
      <c r="J313" s="11" t="n"/>
      <c r="K313" s="15">
        <f>IF(OR(D313="",E313=""),"",MAX(E313-D313,0))</f>
        <v/>
      </c>
      <c r="L313" s="15">
        <f>IF(K313="","",IF(Regole!$B$5&gt;0,MIN(K313,Regole!$B$5),K313))</f>
        <v/>
      </c>
      <c r="M313" s="15">
        <f>IF(F313="","",MAX(F313-N(G313)-N(H313),0))</f>
        <v/>
      </c>
      <c r="N313" s="16">
        <f>IF(OR(K313="",F313=""),"",IF(I313="Sì",0,ROUND((M313+N(H313)*(1-Regole!$B$7))*L313*Regole!$B$4,2)))</f>
        <v/>
      </c>
      <c r="O313" s="16">
        <f>IF(N313="","",IF(I313="Sì",0,N(J313)-N313))</f>
        <v/>
      </c>
      <c r="P313" s="15">
        <f>IF(OR(K313="",F313=""),"",IF(I313="Sì",0,M313*L313))</f>
        <v/>
      </c>
      <c r="Q313" s="15">
        <f>IF(OR(K313="",F313=""),"",IF(I313="Sì",0,N(H313)*L313))</f>
        <v/>
      </c>
      <c r="R313" s="15">
        <f>IF(OR(K313="",F313=""),"",IF(I313="Sì",0,F313*K313-P313-Q313))</f>
        <v/>
      </c>
      <c r="S313" s="17">
        <f>IF(D313="","",DATE(YEAR(D313),MONTH(D313),1))</f>
        <v/>
      </c>
    </row>
    <row r="314">
      <c r="A314" s="8" t="n"/>
      <c r="B314" s="8" t="n"/>
      <c r="C314" s="8" t="n"/>
      <c r="D314" s="14" t="n"/>
      <c r="E314" s="14" t="n"/>
      <c r="F314" s="12" t="n"/>
      <c r="G314" s="12" t="n"/>
      <c r="H314" s="12" t="n"/>
      <c r="I314" s="8" t="n"/>
      <c r="J314" s="11" t="n"/>
      <c r="K314" s="15">
        <f>IF(OR(D314="",E314=""),"",MAX(E314-D314,0))</f>
        <v/>
      </c>
      <c r="L314" s="15">
        <f>IF(K314="","",IF(Regole!$B$5&gt;0,MIN(K314,Regole!$B$5),K314))</f>
        <v/>
      </c>
      <c r="M314" s="15">
        <f>IF(F314="","",MAX(F314-N(G314)-N(H314),0))</f>
        <v/>
      </c>
      <c r="N314" s="16">
        <f>IF(OR(K314="",F314=""),"",IF(I314="Sì",0,ROUND((M314+N(H314)*(1-Regole!$B$7))*L314*Regole!$B$4,2)))</f>
        <v/>
      </c>
      <c r="O314" s="16">
        <f>IF(N314="","",IF(I314="Sì",0,N(J314)-N314))</f>
        <v/>
      </c>
      <c r="P314" s="15">
        <f>IF(OR(K314="",F314=""),"",IF(I314="Sì",0,M314*L314))</f>
        <v/>
      </c>
      <c r="Q314" s="15">
        <f>IF(OR(K314="",F314=""),"",IF(I314="Sì",0,N(H314)*L314))</f>
        <v/>
      </c>
      <c r="R314" s="15">
        <f>IF(OR(K314="",F314=""),"",IF(I314="Sì",0,F314*K314-P314-Q314))</f>
        <v/>
      </c>
      <c r="S314" s="17">
        <f>IF(D314="","",DATE(YEAR(D314),MONTH(D314),1))</f>
        <v/>
      </c>
    </row>
    <row r="315">
      <c r="A315" s="8" t="n"/>
      <c r="B315" s="8" t="n"/>
      <c r="C315" s="8" t="n"/>
      <c r="D315" s="14" t="n"/>
      <c r="E315" s="14" t="n"/>
      <c r="F315" s="12" t="n"/>
      <c r="G315" s="12" t="n"/>
      <c r="H315" s="12" t="n"/>
      <c r="I315" s="8" t="n"/>
      <c r="J315" s="11" t="n"/>
      <c r="K315" s="15">
        <f>IF(OR(D315="",E315=""),"",MAX(E315-D315,0))</f>
        <v/>
      </c>
      <c r="L315" s="15">
        <f>IF(K315="","",IF(Regole!$B$5&gt;0,MIN(K315,Regole!$B$5),K315))</f>
        <v/>
      </c>
      <c r="M315" s="15">
        <f>IF(F315="","",MAX(F315-N(G315)-N(H315),0))</f>
        <v/>
      </c>
      <c r="N315" s="16">
        <f>IF(OR(K315="",F315=""),"",IF(I315="Sì",0,ROUND((M315+N(H315)*(1-Regole!$B$7))*L315*Regole!$B$4,2)))</f>
        <v/>
      </c>
      <c r="O315" s="16">
        <f>IF(N315="","",IF(I315="Sì",0,N(J315)-N315))</f>
        <v/>
      </c>
      <c r="P315" s="15">
        <f>IF(OR(K315="",F315=""),"",IF(I315="Sì",0,M315*L315))</f>
        <v/>
      </c>
      <c r="Q315" s="15">
        <f>IF(OR(K315="",F315=""),"",IF(I315="Sì",0,N(H315)*L315))</f>
        <v/>
      </c>
      <c r="R315" s="15">
        <f>IF(OR(K315="",F315=""),"",IF(I315="Sì",0,F315*K315-P315-Q315))</f>
        <v/>
      </c>
      <c r="S315" s="17">
        <f>IF(D315="","",DATE(YEAR(D315),MONTH(D315),1))</f>
        <v/>
      </c>
    </row>
    <row r="316">
      <c r="A316" s="8" t="n"/>
      <c r="B316" s="8" t="n"/>
      <c r="C316" s="8" t="n"/>
      <c r="D316" s="14" t="n"/>
      <c r="E316" s="14" t="n"/>
      <c r="F316" s="12" t="n"/>
      <c r="G316" s="12" t="n"/>
      <c r="H316" s="12" t="n"/>
      <c r="I316" s="8" t="n"/>
      <c r="J316" s="11" t="n"/>
      <c r="K316" s="15">
        <f>IF(OR(D316="",E316=""),"",MAX(E316-D316,0))</f>
        <v/>
      </c>
      <c r="L316" s="15">
        <f>IF(K316="","",IF(Regole!$B$5&gt;0,MIN(K316,Regole!$B$5),K316))</f>
        <v/>
      </c>
      <c r="M316" s="15">
        <f>IF(F316="","",MAX(F316-N(G316)-N(H316),0))</f>
        <v/>
      </c>
      <c r="N316" s="16">
        <f>IF(OR(K316="",F316=""),"",IF(I316="Sì",0,ROUND((M316+N(H316)*(1-Regole!$B$7))*L316*Regole!$B$4,2)))</f>
        <v/>
      </c>
      <c r="O316" s="16">
        <f>IF(N316="","",IF(I316="Sì",0,N(J316)-N316))</f>
        <v/>
      </c>
      <c r="P316" s="15">
        <f>IF(OR(K316="",F316=""),"",IF(I316="Sì",0,M316*L316))</f>
        <v/>
      </c>
      <c r="Q316" s="15">
        <f>IF(OR(K316="",F316=""),"",IF(I316="Sì",0,N(H316)*L316))</f>
        <v/>
      </c>
      <c r="R316" s="15">
        <f>IF(OR(K316="",F316=""),"",IF(I316="Sì",0,F316*K316-P316-Q316))</f>
        <v/>
      </c>
      <c r="S316" s="17">
        <f>IF(D316="","",DATE(YEAR(D316),MONTH(D316),1))</f>
        <v/>
      </c>
    </row>
    <row r="317">
      <c r="A317" s="8" t="n"/>
      <c r="B317" s="8" t="n"/>
      <c r="C317" s="8" t="n"/>
      <c r="D317" s="14" t="n"/>
      <c r="E317" s="14" t="n"/>
      <c r="F317" s="12" t="n"/>
      <c r="G317" s="12" t="n"/>
      <c r="H317" s="12" t="n"/>
      <c r="I317" s="8" t="n"/>
      <c r="J317" s="11" t="n"/>
      <c r="K317" s="15">
        <f>IF(OR(D317="",E317=""),"",MAX(E317-D317,0))</f>
        <v/>
      </c>
      <c r="L317" s="15">
        <f>IF(K317="","",IF(Regole!$B$5&gt;0,MIN(K317,Regole!$B$5),K317))</f>
        <v/>
      </c>
      <c r="M317" s="15">
        <f>IF(F317="","",MAX(F317-N(G317)-N(H317),0))</f>
        <v/>
      </c>
      <c r="N317" s="16">
        <f>IF(OR(K317="",F317=""),"",IF(I317="Sì",0,ROUND((M317+N(H317)*(1-Regole!$B$7))*L317*Regole!$B$4,2)))</f>
        <v/>
      </c>
      <c r="O317" s="16">
        <f>IF(N317="","",IF(I317="Sì",0,N(J317)-N317))</f>
        <v/>
      </c>
      <c r="P317" s="15">
        <f>IF(OR(K317="",F317=""),"",IF(I317="Sì",0,M317*L317))</f>
        <v/>
      </c>
      <c r="Q317" s="15">
        <f>IF(OR(K317="",F317=""),"",IF(I317="Sì",0,N(H317)*L317))</f>
        <v/>
      </c>
      <c r="R317" s="15">
        <f>IF(OR(K317="",F317=""),"",IF(I317="Sì",0,F317*K317-P317-Q317))</f>
        <v/>
      </c>
      <c r="S317" s="17">
        <f>IF(D317="","",DATE(YEAR(D317),MONTH(D317),1))</f>
        <v/>
      </c>
    </row>
    <row r="318">
      <c r="A318" s="8" t="n"/>
      <c r="B318" s="8" t="n"/>
      <c r="C318" s="8" t="n"/>
      <c r="D318" s="14" t="n"/>
      <c r="E318" s="14" t="n"/>
      <c r="F318" s="12" t="n"/>
      <c r="G318" s="12" t="n"/>
      <c r="H318" s="12" t="n"/>
      <c r="I318" s="8" t="n"/>
      <c r="J318" s="11" t="n"/>
      <c r="K318" s="15">
        <f>IF(OR(D318="",E318=""),"",MAX(E318-D318,0))</f>
        <v/>
      </c>
      <c r="L318" s="15">
        <f>IF(K318="","",IF(Regole!$B$5&gt;0,MIN(K318,Regole!$B$5),K318))</f>
        <v/>
      </c>
      <c r="M318" s="15">
        <f>IF(F318="","",MAX(F318-N(G318)-N(H318),0))</f>
        <v/>
      </c>
      <c r="N318" s="16">
        <f>IF(OR(K318="",F318=""),"",IF(I318="Sì",0,ROUND((M318+N(H318)*(1-Regole!$B$7))*L318*Regole!$B$4,2)))</f>
        <v/>
      </c>
      <c r="O318" s="16">
        <f>IF(N318="","",IF(I318="Sì",0,N(J318)-N318))</f>
        <v/>
      </c>
      <c r="P318" s="15">
        <f>IF(OR(K318="",F318=""),"",IF(I318="Sì",0,M318*L318))</f>
        <v/>
      </c>
      <c r="Q318" s="15">
        <f>IF(OR(K318="",F318=""),"",IF(I318="Sì",0,N(H318)*L318))</f>
        <v/>
      </c>
      <c r="R318" s="15">
        <f>IF(OR(K318="",F318=""),"",IF(I318="Sì",0,F318*K318-P318-Q318))</f>
        <v/>
      </c>
      <c r="S318" s="17">
        <f>IF(D318="","",DATE(YEAR(D318),MONTH(D318),1))</f>
        <v/>
      </c>
    </row>
    <row r="319">
      <c r="A319" s="8" t="n"/>
      <c r="B319" s="8" t="n"/>
      <c r="C319" s="8" t="n"/>
      <c r="D319" s="14" t="n"/>
      <c r="E319" s="14" t="n"/>
      <c r="F319" s="12" t="n"/>
      <c r="G319" s="12" t="n"/>
      <c r="H319" s="12" t="n"/>
      <c r="I319" s="8" t="n"/>
      <c r="J319" s="11" t="n"/>
      <c r="K319" s="15">
        <f>IF(OR(D319="",E319=""),"",MAX(E319-D319,0))</f>
        <v/>
      </c>
      <c r="L319" s="15">
        <f>IF(K319="","",IF(Regole!$B$5&gt;0,MIN(K319,Regole!$B$5),K319))</f>
        <v/>
      </c>
      <c r="M319" s="15">
        <f>IF(F319="","",MAX(F319-N(G319)-N(H319),0))</f>
        <v/>
      </c>
      <c r="N319" s="16">
        <f>IF(OR(K319="",F319=""),"",IF(I319="Sì",0,ROUND((M319+N(H319)*(1-Regole!$B$7))*L319*Regole!$B$4,2)))</f>
        <v/>
      </c>
      <c r="O319" s="16">
        <f>IF(N319="","",IF(I319="Sì",0,N(J319)-N319))</f>
        <v/>
      </c>
      <c r="P319" s="15">
        <f>IF(OR(K319="",F319=""),"",IF(I319="Sì",0,M319*L319))</f>
        <v/>
      </c>
      <c r="Q319" s="15">
        <f>IF(OR(K319="",F319=""),"",IF(I319="Sì",0,N(H319)*L319))</f>
        <v/>
      </c>
      <c r="R319" s="15">
        <f>IF(OR(K319="",F319=""),"",IF(I319="Sì",0,F319*K319-P319-Q319))</f>
        <v/>
      </c>
      <c r="S319" s="17">
        <f>IF(D319="","",DATE(YEAR(D319),MONTH(D319),1))</f>
        <v/>
      </c>
    </row>
    <row r="320">
      <c r="A320" s="8" t="n"/>
      <c r="B320" s="8" t="n"/>
      <c r="C320" s="8" t="n"/>
      <c r="D320" s="14" t="n"/>
      <c r="E320" s="14" t="n"/>
      <c r="F320" s="12" t="n"/>
      <c r="G320" s="12" t="n"/>
      <c r="H320" s="12" t="n"/>
      <c r="I320" s="8" t="n"/>
      <c r="J320" s="11" t="n"/>
      <c r="K320" s="15">
        <f>IF(OR(D320="",E320=""),"",MAX(E320-D320,0))</f>
        <v/>
      </c>
      <c r="L320" s="15">
        <f>IF(K320="","",IF(Regole!$B$5&gt;0,MIN(K320,Regole!$B$5),K320))</f>
        <v/>
      </c>
      <c r="M320" s="15">
        <f>IF(F320="","",MAX(F320-N(G320)-N(H320),0))</f>
        <v/>
      </c>
      <c r="N320" s="16">
        <f>IF(OR(K320="",F320=""),"",IF(I320="Sì",0,ROUND((M320+N(H320)*(1-Regole!$B$7))*L320*Regole!$B$4,2)))</f>
        <v/>
      </c>
      <c r="O320" s="16">
        <f>IF(N320="","",IF(I320="Sì",0,N(J320)-N320))</f>
        <v/>
      </c>
      <c r="P320" s="15">
        <f>IF(OR(K320="",F320=""),"",IF(I320="Sì",0,M320*L320))</f>
        <v/>
      </c>
      <c r="Q320" s="15">
        <f>IF(OR(K320="",F320=""),"",IF(I320="Sì",0,N(H320)*L320))</f>
        <v/>
      </c>
      <c r="R320" s="15">
        <f>IF(OR(K320="",F320=""),"",IF(I320="Sì",0,F320*K320-P320-Q320))</f>
        <v/>
      </c>
      <c r="S320" s="17">
        <f>IF(D320="","",DATE(YEAR(D320),MONTH(D320),1))</f>
        <v/>
      </c>
    </row>
    <row r="321">
      <c r="A321" s="8" t="n"/>
      <c r="B321" s="8" t="n"/>
      <c r="C321" s="8" t="n"/>
      <c r="D321" s="14" t="n"/>
      <c r="E321" s="14" t="n"/>
      <c r="F321" s="12" t="n"/>
      <c r="G321" s="12" t="n"/>
      <c r="H321" s="12" t="n"/>
      <c r="I321" s="8" t="n"/>
      <c r="J321" s="11" t="n"/>
      <c r="K321" s="15">
        <f>IF(OR(D321="",E321=""),"",MAX(E321-D321,0))</f>
        <v/>
      </c>
      <c r="L321" s="15">
        <f>IF(K321="","",IF(Regole!$B$5&gt;0,MIN(K321,Regole!$B$5),K321))</f>
        <v/>
      </c>
      <c r="M321" s="15">
        <f>IF(F321="","",MAX(F321-N(G321)-N(H321),0))</f>
        <v/>
      </c>
      <c r="N321" s="16">
        <f>IF(OR(K321="",F321=""),"",IF(I321="Sì",0,ROUND((M321+N(H321)*(1-Regole!$B$7))*L321*Regole!$B$4,2)))</f>
        <v/>
      </c>
      <c r="O321" s="16">
        <f>IF(N321="","",IF(I321="Sì",0,N(J321)-N321))</f>
        <v/>
      </c>
      <c r="P321" s="15">
        <f>IF(OR(K321="",F321=""),"",IF(I321="Sì",0,M321*L321))</f>
        <v/>
      </c>
      <c r="Q321" s="15">
        <f>IF(OR(K321="",F321=""),"",IF(I321="Sì",0,N(H321)*L321))</f>
        <v/>
      </c>
      <c r="R321" s="15">
        <f>IF(OR(K321="",F321=""),"",IF(I321="Sì",0,F321*K321-P321-Q321))</f>
        <v/>
      </c>
      <c r="S321" s="17">
        <f>IF(D321="","",DATE(YEAR(D321),MONTH(D321),1))</f>
        <v/>
      </c>
    </row>
    <row r="322">
      <c r="A322" s="8" t="n"/>
      <c r="B322" s="8" t="n"/>
      <c r="C322" s="8" t="n"/>
      <c r="D322" s="14" t="n"/>
      <c r="E322" s="14" t="n"/>
      <c r="F322" s="12" t="n"/>
      <c r="G322" s="12" t="n"/>
      <c r="H322" s="12" t="n"/>
      <c r="I322" s="8" t="n"/>
      <c r="J322" s="11" t="n"/>
      <c r="K322" s="15">
        <f>IF(OR(D322="",E322=""),"",MAX(E322-D322,0))</f>
        <v/>
      </c>
      <c r="L322" s="15">
        <f>IF(K322="","",IF(Regole!$B$5&gt;0,MIN(K322,Regole!$B$5),K322))</f>
        <v/>
      </c>
      <c r="M322" s="15">
        <f>IF(F322="","",MAX(F322-N(G322)-N(H322),0))</f>
        <v/>
      </c>
      <c r="N322" s="16">
        <f>IF(OR(K322="",F322=""),"",IF(I322="Sì",0,ROUND((M322+N(H322)*(1-Regole!$B$7))*L322*Regole!$B$4,2)))</f>
        <v/>
      </c>
      <c r="O322" s="16">
        <f>IF(N322="","",IF(I322="Sì",0,N(J322)-N322))</f>
        <v/>
      </c>
      <c r="P322" s="15">
        <f>IF(OR(K322="",F322=""),"",IF(I322="Sì",0,M322*L322))</f>
        <v/>
      </c>
      <c r="Q322" s="15">
        <f>IF(OR(K322="",F322=""),"",IF(I322="Sì",0,N(H322)*L322))</f>
        <v/>
      </c>
      <c r="R322" s="15">
        <f>IF(OR(K322="",F322=""),"",IF(I322="Sì",0,F322*K322-P322-Q322))</f>
        <v/>
      </c>
      <c r="S322" s="17">
        <f>IF(D322="","",DATE(YEAR(D322),MONTH(D322),1))</f>
        <v/>
      </c>
    </row>
    <row r="323">
      <c r="A323" s="8" t="n"/>
      <c r="B323" s="8" t="n"/>
      <c r="C323" s="8" t="n"/>
      <c r="D323" s="14" t="n"/>
      <c r="E323" s="14" t="n"/>
      <c r="F323" s="12" t="n"/>
      <c r="G323" s="12" t="n"/>
      <c r="H323" s="12" t="n"/>
      <c r="I323" s="8" t="n"/>
      <c r="J323" s="11" t="n"/>
      <c r="K323" s="15">
        <f>IF(OR(D323="",E323=""),"",MAX(E323-D323,0))</f>
        <v/>
      </c>
      <c r="L323" s="15">
        <f>IF(K323="","",IF(Regole!$B$5&gt;0,MIN(K323,Regole!$B$5),K323))</f>
        <v/>
      </c>
      <c r="M323" s="15">
        <f>IF(F323="","",MAX(F323-N(G323)-N(H323),0))</f>
        <v/>
      </c>
      <c r="N323" s="16">
        <f>IF(OR(K323="",F323=""),"",IF(I323="Sì",0,ROUND((M323+N(H323)*(1-Regole!$B$7))*L323*Regole!$B$4,2)))</f>
        <v/>
      </c>
      <c r="O323" s="16">
        <f>IF(N323="","",IF(I323="Sì",0,N(J323)-N323))</f>
        <v/>
      </c>
      <c r="P323" s="15">
        <f>IF(OR(K323="",F323=""),"",IF(I323="Sì",0,M323*L323))</f>
        <v/>
      </c>
      <c r="Q323" s="15">
        <f>IF(OR(K323="",F323=""),"",IF(I323="Sì",0,N(H323)*L323))</f>
        <v/>
      </c>
      <c r="R323" s="15">
        <f>IF(OR(K323="",F323=""),"",IF(I323="Sì",0,F323*K323-P323-Q323))</f>
        <v/>
      </c>
      <c r="S323" s="17">
        <f>IF(D323="","",DATE(YEAR(D323),MONTH(D323),1))</f>
        <v/>
      </c>
    </row>
    <row r="324">
      <c r="A324" s="8" t="n"/>
      <c r="B324" s="8" t="n"/>
      <c r="C324" s="8" t="n"/>
      <c r="D324" s="14" t="n"/>
      <c r="E324" s="14" t="n"/>
      <c r="F324" s="12" t="n"/>
      <c r="G324" s="12" t="n"/>
      <c r="H324" s="12" t="n"/>
      <c r="I324" s="8" t="n"/>
      <c r="J324" s="11" t="n"/>
      <c r="K324" s="15">
        <f>IF(OR(D324="",E324=""),"",MAX(E324-D324,0))</f>
        <v/>
      </c>
      <c r="L324" s="15">
        <f>IF(K324="","",IF(Regole!$B$5&gt;0,MIN(K324,Regole!$B$5),K324))</f>
        <v/>
      </c>
      <c r="M324" s="15">
        <f>IF(F324="","",MAX(F324-N(G324)-N(H324),0))</f>
        <v/>
      </c>
      <c r="N324" s="16">
        <f>IF(OR(K324="",F324=""),"",IF(I324="Sì",0,ROUND((M324+N(H324)*(1-Regole!$B$7))*L324*Regole!$B$4,2)))</f>
        <v/>
      </c>
      <c r="O324" s="16">
        <f>IF(N324="","",IF(I324="Sì",0,N(J324)-N324))</f>
        <v/>
      </c>
      <c r="P324" s="15">
        <f>IF(OR(K324="",F324=""),"",IF(I324="Sì",0,M324*L324))</f>
        <v/>
      </c>
      <c r="Q324" s="15">
        <f>IF(OR(K324="",F324=""),"",IF(I324="Sì",0,N(H324)*L324))</f>
        <v/>
      </c>
      <c r="R324" s="15">
        <f>IF(OR(K324="",F324=""),"",IF(I324="Sì",0,F324*K324-P324-Q324))</f>
        <v/>
      </c>
      <c r="S324" s="17">
        <f>IF(D324="","",DATE(YEAR(D324),MONTH(D324),1))</f>
        <v/>
      </c>
    </row>
    <row r="325">
      <c r="A325" s="8" t="n"/>
      <c r="B325" s="8" t="n"/>
      <c r="C325" s="8" t="n"/>
      <c r="D325" s="14" t="n"/>
      <c r="E325" s="14" t="n"/>
      <c r="F325" s="12" t="n"/>
      <c r="G325" s="12" t="n"/>
      <c r="H325" s="12" t="n"/>
      <c r="I325" s="8" t="n"/>
      <c r="J325" s="11" t="n"/>
      <c r="K325" s="15">
        <f>IF(OR(D325="",E325=""),"",MAX(E325-D325,0))</f>
        <v/>
      </c>
      <c r="L325" s="15">
        <f>IF(K325="","",IF(Regole!$B$5&gt;0,MIN(K325,Regole!$B$5),K325))</f>
        <v/>
      </c>
      <c r="M325" s="15">
        <f>IF(F325="","",MAX(F325-N(G325)-N(H325),0))</f>
        <v/>
      </c>
      <c r="N325" s="16">
        <f>IF(OR(K325="",F325=""),"",IF(I325="Sì",0,ROUND((M325+N(H325)*(1-Regole!$B$7))*L325*Regole!$B$4,2)))</f>
        <v/>
      </c>
      <c r="O325" s="16">
        <f>IF(N325="","",IF(I325="Sì",0,N(J325)-N325))</f>
        <v/>
      </c>
      <c r="P325" s="15">
        <f>IF(OR(K325="",F325=""),"",IF(I325="Sì",0,M325*L325))</f>
        <v/>
      </c>
      <c r="Q325" s="15">
        <f>IF(OR(K325="",F325=""),"",IF(I325="Sì",0,N(H325)*L325))</f>
        <v/>
      </c>
      <c r="R325" s="15">
        <f>IF(OR(K325="",F325=""),"",IF(I325="Sì",0,F325*K325-P325-Q325))</f>
        <v/>
      </c>
      <c r="S325" s="17">
        <f>IF(D325="","",DATE(YEAR(D325),MONTH(D325),1))</f>
        <v/>
      </c>
    </row>
    <row r="326">
      <c r="A326" s="8" t="n"/>
      <c r="B326" s="8" t="n"/>
      <c r="C326" s="8" t="n"/>
      <c r="D326" s="14" t="n"/>
      <c r="E326" s="14" t="n"/>
      <c r="F326" s="12" t="n"/>
      <c r="G326" s="12" t="n"/>
      <c r="H326" s="12" t="n"/>
      <c r="I326" s="8" t="n"/>
      <c r="J326" s="11" t="n"/>
      <c r="K326" s="15">
        <f>IF(OR(D326="",E326=""),"",MAX(E326-D326,0))</f>
        <v/>
      </c>
      <c r="L326" s="15">
        <f>IF(K326="","",IF(Regole!$B$5&gt;0,MIN(K326,Regole!$B$5),K326))</f>
        <v/>
      </c>
      <c r="M326" s="15">
        <f>IF(F326="","",MAX(F326-N(G326)-N(H326),0))</f>
        <v/>
      </c>
      <c r="N326" s="16">
        <f>IF(OR(K326="",F326=""),"",IF(I326="Sì",0,ROUND((M326+N(H326)*(1-Regole!$B$7))*L326*Regole!$B$4,2)))</f>
        <v/>
      </c>
      <c r="O326" s="16">
        <f>IF(N326="","",IF(I326="Sì",0,N(J326)-N326))</f>
        <v/>
      </c>
      <c r="P326" s="15">
        <f>IF(OR(K326="",F326=""),"",IF(I326="Sì",0,M326*L326))</f>
        <v/>
      </c>
      <c r="Q326" s="15">
        <f>IF(OR(K326="",F326=""),"",IF(I326="Sì",0,N(H326)*L326))</f>
        <v/>
      </c>
      <c r="R326" s="15">
        <f>IF(OR(K326="",F326=""),"",IF(I326="Sì",0,F326*K326-P326-Q326))</f>
        <v/>
      </c>
      <c r="S326" s="17">
        <f>IF(D326="","",DATE(YEAR(D326),MONTH(D326),1))</f>
        <v/>
      </c>
    </row>
    <row r="327">
      <c r="A327" s="8" t="n"/>
      <c r="B327" s="8" t="n"/>
      <c r="C327" s="8" t="n"/>
      <c r="D327" s="14" t="n"/>
      <c r="E327" s="14" t="n"/>
      <c r="F327" s="12" t="n"/>
      <c r="G327" s="12" t="n"/>
      <c r="H327" s="12" t="n"/>
      <c r="I327" s="8" t="n"/>
      <c r="J327" s="11" t="n"/>
      <c r="K327" s="15">
        <f>IF(OR(D327="",E327=""),"",MAX(E327-D327,0))</f>
        <v/>
      </c>
      <c r="L327" s="15">
        <f>IF(K327="","",IF(Regole!$B$5&gt;0,MIN(K327,Regole!$B$5),K327))</f>
        <v/>
      </c>
      <c r="M327" s="15">
        <f>IF(F327="","",MAX(F327-N(G327)-N(H327),0))</f>
        <v/>
      </c>
      <c r="N327" s="16">
        <f>IF(OR(K327="",F327=""),"",IF(I327="Sì",0,ROUND((M327+N(H327)*(1-Regole!$B$7))*L327*Regole!$B$4,2)))</f>
        <v/>
      </c>
      <c r="O327" s="16">
        <f>IF(N327="","",IF(I327="Sì",0,N(J327)-N327))</f>
        <v/>
      </c>
      <c r="P327" s="15">
        <f>IF(OR(K327="",F327=""),"",IF(I327="Sì",0,M327*L327))</f>
        <v/>
      </c>
      <c r="Q327" s="15">
        <f>IF(OR(K327="",F327=""),"",IF(I327="Sì",0,N(H327)*L327))</f>
        <v/>
      </c>
      <c r="R327" s="15">
        <f>IF(OR(K327="",F327=""),"",IF(I327="Sì",0,F327*K327-P327-Q327))</f>
        <v/>
      </c>
      <c r="S327" s="17">
        <f>IF(D327="","",DATE(YEAR(D327),MONTH(D327),1))</f>
        <v/>
      </c>
    </row>
    <row r="328">
      <c r="A328" s="8" t="n"/>
      <c r="B328" s="8" t="n"/>
      <c r="C328" s="8" t="n"/>
      <c r="D328" s="14" t="n"/>
      <c r="E328" s="14" t="n"/>
      <c r="F328" s="12" t="n"/>
      <c r="G328" s="12" t="n"/>
      <c r="H328" s="12" t="n"/>
      <c r="I328" s="8" t="n"/>
      <c r="J328" s="11" t="n"/>
      <c r="K328" s="15">
        <f>IF(OR(D328="",E328=""),"",MAX(E328-D328,0))</f>
        <v/>
      </c>
      <c r="L328" s="15">
        <f>IF(K328="","",IF(Regole!$B$5&gt;0,MIN(K328,Regole!$B$5),K328))</f>
        <v/>
      </c>
      <c r="M328" s="15">
        <f>IF(F328="","",MAX(F328-N(G328)-N(H328),0))</f>
        <v/>
      </c>
      <c r="N328" s="16">
        <f>IF(OR(K328="",F328=""),"",IF(I328="Sì",0,ROUND((M328+N(H328)*(1-Regole!$B$7))*L328*Regole!$B$4,2)))</f>
        <v/>
      </c>
      <c r="O328" s="16">
        <f>IF(N328="","",IF(I328="Sì",0,N(J328)-N328))</f>
        <v/>
      </c>
      <c r="P328" s="15">
        <f>IF(OR(K328="",F328=""),"",IF(I328="Sì",0,M328*L328))</f>
        <v/>
      </c>
      <c r="Q328" s="15">
        <f>IF(OR(K328="",F328=""),"",IF(I328="Sì",0,N(H328)*L328))</f>
        <v/>
      </c>
      <c r="R328" s="15">
        <f>IF(OR(K328="",F328=""),"",IF(I328="Sì",0,F328*K328-P328-Q328))</f>
        <v/>
      </c>
      <c r="S328" s="17">
        <f>IF(D328="","",DATE(YEAR(D328),MONTH(D328),1))</f>
        <v/>
      </c>
    </row>
    <row r="329">
      <c r="A329" s="8" t="n"/>
      <c r="B329" s="8" t="n"/>
      <c r="C329" s="8" t="n"/>
      <c r="D329" s="14" t="n"/>
      <c r="E329" s="14" t="n"/>
      <c r="F329" s="12" t="n"/>
      <c r="G329" s="12" t="n"/>
      <c r="H329" s="12" t="n"/>
      <c r="I329" s="8" t="n"/>
      <c r="J329" s="11" t="n"/>
      <c r="K329" s="15">
        <f>IF(OR(D329="",E329=""),"",MAX(E329-D329,0))</f>
        <v/>
      </c>
      <c r="L329" s="15">
        <f>IF(K329="","",IF(Regole!$B$5&gt;0,MIN(K329,Regole!$B$5),K329))</f>
        <v/>
      </c>
      <c r="M329" s="15">
        <f>IF(F329="","",MAX(F329-N(G329)-N(H329),0))</f>
        <v/>
      </c>
      <c r="N329" s="16">
        <f>IF(OR(K329="",F329=""),"",IF(I329="Sì",0,ROUND((M329+N(H329)*(1-Regole!$B$7))*L329*Regole!$B$4,2)))</f>
        <v/>
      </c>
      <c r="O329" s="16">
        <f>IF(N329="","",IF(I329="Sì",0,N(J329)-N329))</f>
        <v/>
      </c>
      <c r="P329" s="15">
        <f>IF(OR(K329="",F329=""),"",IF(I329="Sì",0,M329*L329))</f>
        <v/>
      </c>
      <c r="Q329" s="15">
        <f>IF(OR(K329="",F329=""),"",IF(I329="Sì",0,N(H329)*L329))</f>
        <v/>
      </c>
      <c r="R329" s="15">
        <f>IF(OR(K329="",F329=""),"",IF(I329="Sì",0,F329*K329-P329-Q329))</f>
        <v/>
      </c>
      <c r="S329" s="17">
        <f>IF(D329="","",DATE(YEAR(D329),MONTH(D329),1))</f>
        <v/>
      </c>
    </row>
    <row r="330">
      <c r="A330" s="8" t="n"/>
      <c r="B330" s="8" t="n"/>
      <c r="C330" s="8" t="n"/>
      <c r="D330" s="14" t="n"/>
      <c r="E330" s="14" t="n"/>
      <c r="F330" s="12" t="n"/>
      <c r="G330" s="12" t="n"/>
      <c r="H330" s="12" t="n"/>
      <c r="I330" s="8" t="n"/>
      <c r="J330" s="11" t="n"/>
      <c r="K330" s="15">
        <f>IF(OR(D330="",E330=""),"",MAX(E330-D330,0))</f>
        <v/>
      </c>
      <c r="L330" s="15">
        <f>IF(K330="","",IF(Regole!$B$5&gt;0,MIN(K330,Regole!$B$5),K330))</f>
        <v/>
      </c>
      <c r="M330" s="15">
        <f>IF(F330="","",MAX(F330-N(G330)-N(H330),0))</f>
        <v/>
      </c>
      <c r="N330" s="16">
        <f>IF(OR(K330="",F330=""),"",IF(I330="Sì",0,ROUND((M330+N(H330)*(1-Regole!$B$7))*L330*Regole!$B$4,2)))</f>
        <v/>
      </c>
      <c r="O330" s="16">
        <f>IF(N330="","",IF(I330="Sì",0,N(J330)-N330))</f>
        <v/>
      </c>
      <c r="P330" s="15">
        <f>IF(OR(K330="",F330=""),"",IF(I330="Sì",0,M330*L330))</f>
        <v/>
      </c>
      <c r="Q330" s="15">
        <f>IF(OR(K330="",F330=""),"",IF(I330="Sì",0,N(H330)*L330))</f>
        <v/>
      </c>
      <c r="R330" s="15">
        <f>IF(OR(K330="",F330=""),"",IF(I330="Sì",0,F330*K330-P330-Q330))</f>
        <v/>
      </c>
      <c r="S330" s="17">
        <f>IF(D330="","",DATE(YEAR(D330),MONTH(D330),1))</f>
        <v/>
      </c>
    </row>
    <row r="331">
      <c r="A331" s="8" t="n"/>
      <c r="B331" s="8" t="n"/>
      <c r="C331" s="8" t="n"/>
      <c r="D331" s="14" t="n"/>
      <c r="E331" s="14" t="n"/>
      <c r="F331" s="12" t="n"/>
      <c r="G331" s="12" t="n"/>
      <c r="H331" s="12" t="n"/>
      <c r="I331" s="8" t="n"/>
      <c r="J331" s="11" t="n"/>
      <c r="K331" s="15">
        <f>IF(OR(D331="",E331=""),"",MAX(E331-D331,0))</f>
        <v/>
      </c>
      <c r="L331" s="15">
        <f>IF(K331="","",IF(Regole!$B$5&gt;0,MIN(K331,Regole!$B$5),K331))</f>
        <v/>
      </c>
      <c r="M331" s="15">
        <f>IF(F331="","",MAX(F331-N(G331)-N(H331),0))</f>
        <v/>
      </c>
      <c r="N331" s="16">
        <f>IF(OR(K331="",F331=""),"",IF(I331="Sì",0,ROUND((M331+N(H331)*(1-Regole!$B$7))*L331*Regole!$B$4,2)))</f>
        <v/>
      </c>
      <c r="O331" s="16">
        <f>IF(N331="","",IF(I331="Sì",0,N(J331)-N331))</f>
        <v/>
      </c>
      <c r="P331" s="15">
        <f>IF(OR(K331="",F331=""),"",IF(I331="Sì",0,M331*L331))</f>
        <v/>
      </c>
      <c r="Q331" s="15">
        <f>IF(OR(K331="",F331=""),"",IF(I331="Sì",0,N(H331)*L331))</f>
        <v/>
      </c>
      <c r="R331" s="15">
        <f>IF(OR(K331="",F331=""),"",IF(I331="Sì",0,F331*K331-P331-Q331))</f>
        <v/>
      </c>
      <c r="S331" s="17">
        <f>IF(D331="","",DATE(YEAR(D331),MONTH(D331),1))</f>
        <v/>
      </c>
    </row>
    <row r="332">
      <c r="A332" s="8" t="n"/>
      <c r="B332" s="8" t="n"/>
      <c r="C332" s="8" t="n"/>
      <c r="D332" s="14" t="n"/>
      <c r="E332" s="14" t="n"/>
      <c r="F332" s="12" t="n"/>
      <c r="G332" s="12" t="n"/>
      <c r="H332" s="12" t="n"/>
      <c r="I332" s="8" t="n"/>
      <c r="J332" s="11" t="n"/>
      <c r="K332" s="15">
        <f>IF(OR(D332="",E332=""),"",MAX(E332-D332,0))</f>
        <v/>
      </c>
      <c r="L332" s="15">
        <f>IF(K332="","",IF(Regole!$B$5&gt;0,MIN(K332,Regole!$B$5),K332))</f>
        <v/>
      </c>
      <c r="M332" s="15">
        <f>IF(F332="","",MAX(F332-N(G332)-N(H332),0))</f>
        <v/>
      </c>
      <c r="N332" s="16">
        <f>IF(OR(K332="",F332=""),"",IF(I332="Sì",0,ROUND((M332+N(H332)*(1-Regole!$B$7))*L332*Regole!$B$4,2)))</f>
        <v/>
      </c>
      <c r="O332" s="16">
        <f>IF(N332="","",IF(I332="Sì",0,N(J332)-N332))</f>
        <v/>
      </c>
      <c r="P332" s="15">
        <f>IF(OR(K332="",F332=""),"",IF(I332="Sì",0,M332*L332))</f>
        <v/>
      </c>
      <c r="Q332" s="15">
        <f>IF(OR(K332="",F332=""),"",IF(I332="Sì",0,N(H332)*L332))</f>
        <v/>
      </c>
      <c r="R332" s="15">
        <f>IF(OR(K332="",F332=""),"",IF(I332="Sì",0,F332*K332-P332-Q332))</f>
        <v/>
      </c>
      <c r="S332" s="17">
        <f>IF(D332="","",DATE(YEAR(D332),MONTH(D332),1))</f>
        <v/>
      </c>
    </row>
    <row r="333">
      <c r="A333" s="8" t="n"/>
      <c r="B333" s="8" t="n"/>
      <c r="C333" s="8" t="n"/>
      <c r="D333" s="14" t="n"/>
      <c r="E333" s="14" t="n"/>
      <c r="F333" s="12" t="n"/>
      <c r="G333" s="12" t="n"/>
      <c r="H333" s="12" t="n"/>
      <c r="I333" s="8" t="n"/>
      <c r="J333" s="11" t="n"/>
      <c r="K333" s="15">
        <f>IF(OR(D333="",E333=""),"",MAX(E333-D333,0))</f>
        <v/>
      </c>
      <c r="L333" s="15">
        <f>IF(K333="","",IF(Regole!$B$5&gt;0,MIN(K333,Regole!$B$5),K333))</f>
        <v/>
      </c>
      <c r="M333" s="15">
        <f>IF(F333="","",MAX(F333-N(G333)-N(H333),0))</f>
        <v/>
      </c>
      <c r="N333" s="16">
        <f>IF(OR(K333="",F333=""),"",IF(I333="Sì",0,ROUND((M333+N(H333)*(1-Regole!$B$7))*L333*Regole!$B$4,2)))</f>
        <v/>
      </c>
      <c r="O333" s="16">
        <f>IF(N333="","",IF(I333="Sì",0,N(J333)-N333))</f>
        <v/>
      </c>
      <c r="P333" s="15">
        <f>IF(OR(K333="",F333=""),"",IF(I333="Sì",0,M333*L333))</f>
        <v/>
      </c>
      <c r="Q333" s="15">
        <f>IF(OR(K333="",F333=""),"",IF(I333="Sì",0,N(H333)*L333))</f>
        <v/>
      </c>
      <c r="R333" s="15">
        <f>IF(OR(K333="",F333=""),"",IF(I333="Sì",0,F333*K333-P333-Q333))</f>
        <v/>
      </c>
      <c r="S333" s="17">
        <f>IF(D333="","",DATE(YEAR(D333),MONTH(D333),1))</f>
        <v/>
      </c>
    </row>
    <row r="334">
      <c r="A334" s="8" t="n"/>
      <c r="B334" s="8" t="n"/>
      <c r="C334" s="8" t="n"/>
      <c r="D334" s="14" t="n"/>
      <c r="E334" s="14" t="n"/>
      <c r="F334" s="12" t="n"/>
      <c r="G334" s="12" t="n"/>
      <c r="H334" s="12" t="n"/>
      <c r="I334" s="8" t="n"/>
      <c r="J334" s="11" t="n"/>
      <c r="K334" s="15">
        <f>IF(OR(D334="",E334=""),"",MAX(E334-D334,0))</f>
        <v/>
      </c>
      <c r="L334" s="15">
        <f>IF(K334="","",IF(Regole!$B$5&gt;0,MIN(K334,Regole!$B$5),K334))</f>
        <v/>
      </c>
      <c r="M334" s="15">
        <f>IF(F334="","",MAX(F334-N(G334)-N(H334),0))</f>
        <v/>
      </c>
      <c r="N334" s="16">
        <f>IF(OR(K334="",F334=""),"",IF(I334="Sì",0,ROUND((M334+N(H334)*(1-Regole!$B$7))*L334*Regole!$B$4,2)))</f>
        <v/>
      </c>
      <c r="O334" s="16">
        <f>IF(N334="","",IF(I334="Sì",0,N(J334)-N334))</f>
        <v/>
      </c>
      <c r="P334" s="15">
        <f>IF(OR(K334="",F334=""),"",IF(I334="Sì",0,M334*L334))</f>
        <v/>
      </c>
      <c r="Q334" s="15">
        <f>IF(OR(K334="",F334=""),"",IF(I334="Sì",0,N(H334)*L334))</f>
        <v/>
      </c>
      <c r="R334" s="15">
        <f>IF(OR(K334="",F334=""),"",IF(I334="Sì",0,F334*K334-P334-Q334))</f>
        <v/>
      </c>
      <c r="S334" s="17">
        <f>IF(D334="","",DATE(YEAR(D334),MONTH(D334),1))</f>
        <v/>
      </c>
    </row>
    <row r="335">
      <c r="A335" s="8" t="n"/>
      <c r="B335" s="8" t="n"/>
      <c r="C335" s="8" t="n"/>
      <c r="D335" s="14" t="n"/>
      <c r="E335" s="14" t="n"/>
      <c r="F335" s="12" t="n"/>
      <c r="G335" s="12" t="n"/>
      <c r="H335" s="12" t="n"/>
      <c r="I335" s="8" t="n"/>
      <c r="J335" s="11" t="n"/>
      <c r="K335" s="15">
        <f>IF(OR(D335="",E335=""),"",MAX(E335-D335,0))</f>
        <v/>
      </c>
      <c r="L335" s="15">
        <f>IF(K335="","",IF(Regole!$B$5&gt;0,MIN(K335,Regole!$B$5),K335))</f>
        <v/>
      </c>
      <c r="M335" s="15">
        <f>IF(F335="","",MAX(F335-N(G335)-N(H335),0))</f>
        <v/>
      </c>
      <c r="N335" s="16">
        <f>IF(OR(K335="",F335=""),"",IF(I335="Sì",0,ROUND((M335+N(H335)*(1-Regole!$B$7))*L335*Regole!$B$4,2)))</f>
        <v/>
      </c>
      <c r="O335" s="16">
        <f>IF(N335="","",IF(I335="Sì",0,N(J335)-N335))</f>
        <v/>
      </c>
      <c r="P335" s="15">
        <f>IF(OR(K335="",F335=""),"",IF(I335="Sì",0,M335*L335))</f>
        <v/>
      </c>
      <c r="Q335" s="15">
        <f>IF(OR(K335="",F335=""),"",IF(I335="Sì",0,N(H335)*L335))</f>
        <v/>
      </c>
      <c r="R335" s="15">
        <f>IF(OR(K335="",F335=""),"",IF(I335="Sì",0,F335*K335-P335-Q335))</f>
        <v/>
      </c>
      <c r="S335" s="17">
        <f>IF(D335="","",DATE(YEAR(D335),MONTH(D335),1))</f>
        <v/>
      </c>
    </row>
    <row r="336">
      <c r="A336" s="8" t="n"/>
      <c r="B336" s="8" t="n"/>
      <c r="C336" s="8" t="n"/>
      <c r="D336" s="14" t="n"/>
      <c r="E336" s="14" t="n"/>
      <c r="F336" s="12" t="n"/>
      <c r="G336" s="12" t="n"/>
      <c r="H336" s="12" t="n"/>
      <c r="I336" s="8" t="n"/>
      <c r="J336" s="11" t="n"/>
      <c r="K336" s="15">
        <f>IF(OR(D336="",E336=""),"",MAX(E336-D336,0))</f>
        <v/>
      </c>
      <c r="L336" s="15">
        <f>IF(K336="","",IF(Regole!$B$5&gt;0,MIN(K336,Regole!$B$5),K336))</f>
        <v/>
      </c>
      <c r="M336" s="15">
        <f>IF(F336="","",MAX(F336-N(G336)-N(H336),0))</f>
        <v/>
      </c>
      <c r="N336" s="16">
        <f>IF(OR(K336="",F336=""),"",IF(I336="Sì",0,ROUND((M336+N(H336)*(1-Regole!$B$7))*L336*Regole!$B$4,2)))</f>
        <v/>
      </c>
      <c r="O336" s="16">
        <f>IF(N336="","",IF(I336="Sì",0,N(J336)-N336))</f>
        <v/>
      </c>
      <c r="P336" s="15">
        <f>IF(OR(K336="",F336=""),"",IF(I336="Sì",0,M336*L336))</f>
        <v/>
      </c>
      <c r="Q336" s="15">
        <f>IF(OR(K336="",F336=""),"",IF(I336="Sì",0,N(H336)*L336))</f>
        <v/>
      </c>
      <c r="R336" s="15">
        <f>IF(OR(K336="",F336=""),"",IF(I336="Sì",0,F336*K336-P336-Q336))</f>
        <v/>
      </c>
      <c r="S336" s="17">
        <f>IF(D336="","",DATE(YEAR(D336),MONTH(D336),1))</f>
        <v/>
      </c>
    </row>
    <row r="337">
      <c r="A337" s="8" t="n"/>
      <c r="B337" s="8" t="n"/>
      <c r="C337" s="8" t="n"/>
      <c r="D337" s="14" t="n"/>
      <c r="E337" s="14" t="n"/>
      <c r="F337" s="12" t="n"/>
      <c r="G337" s="12" t="n"/>
      <c r="H337" s="12" t="n"/>
      <c r="I337" s="8" t="n"/>
      <c r="J337" s="11" t="n"/>
      <c r="K337" s="15">
        <f>IF(OR(D337="",E337=""),"",MAX(E337-D337,0))</f>
        <v/>
      </c>
      <c r="L337" s="15">
        <f>IF(K337="","",IF(Regole!$B$5&gt;0,MIN(K337,Regole!$B$5),K337))</f>
        <v/>
      </c>
      <c r="M337" s="15">
        <f>IF(F337="","",MAX(F337-N(G337)-N(H337),0))</f>
        <v/>
      </c>
      <c r="N337" s="16">
        <f>IF(OR(K337="",F337=""),"",IF(I337="Sì",0,ROUND((M337+N(H337)*(1-Regole!$B$7))*L337*Regole!$B$4,2)))</f>
        <v/>
      </c>
      <c r="O337" s="16">
        <f>IF(N337="","",IF(I337="Sì",0,N(J337)-N337))</f>
        <v/>
      </c>
      <c r="P337" s="15">
        <f>IF(OR(K337="",F337=""),"",IF(I337="Sì",0,M337*L337))</f>
        <v/>
      </c>
      <c r="Q337" s="15">
        <f>IF(OR(K337="",F337=""),"",IF(I337="Sì",0,N(H337)*L337))</f>
        <v/>
      </c>
      <c r="R337" s="15">
        <f>IF(OR(K337="",F337=""),"",IF(I337="Sì",0,F337*K337-P337-Q337))</f>
        <v/>
      </c>
      <c r="S337" s="17">
        <f>IF(D337="","",DATE(YEAR(D337),MONTH(D337),1))</f>
        <v/>
      </c>
    </row>
    <row r="338">
      <c r="A338" s="8" t="n"/>
      <c r="B338" s="8" t="n"/>
      <c r="C338" s="8" t="n"/>
      <c r="D338" s="14" t="n"/>
      <c r="E338" s="14" t="n"/>
      <c r="F338" s="12" t="n"/>
      <c r="G338" s="12" t="n"/>
      <c r="H338" s="12" t="n"/>
      <c r="I338" s="8" t="n"/>
      <c r="J338" s="11" t="n"/>
      <c r="K338" s="15">
        <f>IF(OR(D338="",E338=""),"",MAX(E338-D338,0))</f>
        <v/>
      </c>
      <c r="L338" s="15">
        <f>IF(K338="","",IF(Regole!$B$5&gt;0,MIN(K338,Regole!$B$5),K338))</f>
        <v/>
      </c>
      <c r="M338" s="15">
        <f>IF(F338="","",MAX(F338-N(G338)-N(H338),0))</f>
        <v/>
      </c>
      <c r="N338" s="16">
        <f>IF(OR(K338="",F338=""),"",IF(I338="Sì",0,ROUND((M338+N(H338)*(1-Regole!$B$7))*L338*Regole!$B$4,2)))</f>
        <v/>
      </c>
      <c r="O338" s="16">
        <f>IF(N338="","",IF(I338="Sì",0,N(J338)-N338))</f>
        <v/>
      </c>
      <c r="P338" s="15">
        <f>IF(OR(K338="",F338=""),"",IF(I338="Sì",0,M338*L338))</f>
        <v/>
      </c>
      <c r="Q338" s="15">
        <f>IF(OR(K338="",F338=""),"",IF(I338="Sì",0,N(H338)*L338))</f>
        <v/>
      </c>
      <c r="R338" s="15">
        <f>IF(OR(K338="",F338=""),"",IF(I338="Sì",0,F338*K338-P338-Q338))</f>
        <v/>
      </c>
      <c r="S338" s="17">
        <f>IF(D338="","",DATE(YEAR(D338),MONTH(D338),1))</f>
        <v/>
      </c>
    </row>
    <row r="339">
      <c r="A339" s="8" t="n"/>
      <c r="B339" s="8" t="n"/>
      <c r="C339" s="8" t="n"/>
      <c r="D339" s="14" t="n"/>
      <c r="E339" s="14" t="n"/>
      <c r="F339" s="12" t="n"/>
      <c r="G339" s="12" t="n"/>
      <c r="H339" s="12" t="n"/>
      <c r="I339" s="8" t="n"/>
      <c r="J339" s="11" t="n"/>
      <c r="K339" s="15">
        <f>IF(OR(D339="",E339=""),"",MAX(E339-D339,0))</f>
        <v/>
      </c>
      <c r="L339" s="15">
        <f>IF(K339="","",IF(Regole!$B$5&gt;0,MIN(K339,Regole!$B$5),K339))</f>
        <v/>
      </c>
      <c r="M339" s="15">
        <f>IF(F339="","",MAX(F339-N(G339)-N(H339),0))</f>
        <v/>
      </c>
      <c r="N339" s="16">
        <f>IF(OR(K339="",F339=""),"",IF(I339="Sì",0,ROUND((M339+N(H339)*(1-Regole!$B$7))*L339*Regole!$B$4,2)))</f>
        <v/>
      </c>
      <c r="O339" s="16">
        <f>IF(N339="","",IF(I339="Sì",0,N(J339)-N339))</f>
        <v/>
      </c>
      <c r="P339" s="15">
        <f>IF(OR(K339="",F339=""),"",IF(I339="Sì",0,M339*L339))</f>
        <v/>
      </c>
      <c r="Q339" s="15">
        <f>IF(OR(K339="",F339=""),"",IF(I339="Sì",0,N(H339)*L339))</f>
        <v/>
      </c>
      <c r="R339" s="15">
        <f>IF(OR(K339="",F339=""),"",IF(I339="Sì",0,F339*K339-P339-Q339))</f>
        <v/>
      </c>
      <c r="S339" s="17">
        <f>IF(D339="","",DATE(YEAR(D339),MONTH(D339),1))</f>
        <v/>
      </c>
    </row>
    <row r="340">
      <c r="A340" s="8" t="n"/>
      <c r="B340" s="8" t="n"/>
      <c r="C340" s="8" t="n"/>
      <c r="D340" s="14" t="n"/>
      <c r="E340" s="14" t="n"/>
      <c r="F340" s="12" t="n"/>
      <c r="G340" s="12" t="n"/>
      <c r="H340" s="12" t="n"/>
      <c r="I340" s="8" t="n"/>
      <c r="J340" s="11" t="n"/>
      <c r="K340" s="15">
        <f>IF(OR(D340="",E340=""),"",MAX(E340-D340,0))</f>
        <v/>
      </c>
      <c r="L340" s="15">
        <f>IF(K340="","",IF(Regole!$B$5&gt;0,MIN(K340,Regole!$B$5),K340))</f>
        <v/>
      </c>
      <c r="M340" s="15">
        <f>IF(F340="","",MAX(F340-N(G340)-N(H340),0))</f>
        <v/>
      </c>
      <c r="N340" s="16">
        <f>IF(OR(K340="",F340=""),"",IF(I340="Sì",0,ROUND((M340+N(H340)*(1-Regole!$B$7))*L340*Regole!$B$4,2)))</f>
        <v/>
      </c>
      <c r="O340" s="16">
        <f>IF(N340="","",IF(I340="Sì",0,N(J340)-N340))</f>
        <v/>
      </c>
      <c r="P340" s="15">
        <f>IF(OR(K340="",F340=""),"",IF(I340="Sì",0,M340*L340))</f>
        <v/>
      </c>
      <c r="Q340" s="15">
        <f>IF(OR(K340="",F340=""),"",IF(I340="Sì",0,N(H340)*L340))</f>
        <v/>
      </c>
      <c r="R340" s="15">
        <f>IF(OR(K340="",F340=""),"",IF(I340="Sì",0,F340*K340-P340-Q340))</f>
        <v/>
      </c>
      <c r="S340" s="17">
        <f>IF(D340="","",DATE(YEAR(D340),MONTH(D340),1))</f>
        <v/>
      </c>
    </row>
    <row r="341">
      <c r="A341" s="8" t="n"/>
      <c r="B341" s="8" t="n"/>
      <c r="C341" s="8" t="n"/>
      <c r="D341" s="14" t="n"/>
      <c r="E341" s="14" t="n"/>
      <c r="F341" s="12" t="n"/>
      <c r="G341" s="12" t="n"/>
      <c r="H341" s="12" t="n"/>
      <c r="I341" s="8" t="n"/>
      <c r="J341" s="11" t="n"/>
      <c r="K341" s="15">
        <f>IF(OR(D341="",E341=""),"",MAX(E341-D341,0))</f>
        <v/>
      </c>
      <c r="L341" s="15">
        <f>IF(K341="","",IF(Regole!$B$5&gt;0,MIN(K341,Regole!$B$5),K341))</f>
        <v/>
      </c>
      <c r="M341" s="15">
        <f>IF(F341="","",MAX(F341-N(G341)-N(H341),0))</f>
        <v/>
      </c>
      <c r="N341" s="16">
        <f>IF(OR(K341="",F341=""),"",IF(I341="Sì",0,ROUND((M341+N(H341)*(1-Regole!$B$7))*L341*Regole!$B$4,2)))</f>
        <v/>
      </c>
      <c r="O341" s="16">
        <f>IF(N341="","",IF(I341="Sì",0,N(J341)-N341))</f>
        <v/>
      </c>
      <c r="P341" s="15">
        <f>IF(OR(K341="",F341=""),"",IF(I341="Sì",0,M341*L341))</f>
        <v/>
      </c>
      <c r="Q341" s="15">
        <f>IF(OR(K341="",F341=""),"",IF(I341="Sì",0,N(H341)*L341))</f>
        <v/>
      </c>
      <c r="R341" s="15">
        <f>IF(OR(K341="",F341=""),"",IF(I341="Sì",0,F341*K341-P341-Q341))</f>
        <v/>
      </c>
      <c r="S341" s="17">
        <f>IF(D341="","",DATE(YEAR(D341),MONTH(D341),1))</f>
        <v/>
      </c>
    </row>
    <row r="342">
      <c r="A342" s="8" t="n"/>
      <c r="B342" s="8" t="n"/>
      <c r="C342" s="8" t="n"/>
      <c r="D342" s="14" t="n"/>
      <c r="E342" s="14" t="n"/>
      <c r="F342" s="12" t="n"/>
      <c r="G342" s="12" t="n"/>
      <c r="H342" s="12" t="n"/>
      <c r="I342" s="8" t="n"/>
      <c r="J342" s="11" t="n"/>
      <c r="K342" s="15">
        <f>IF(OR(D342="",E342=""),"",MAX(E342-D342,0))</f>
        <v/>
      </c>
      <c r="L342" s="15">
        <f>IF(K342="","",IF(Regole!$B$5&gt;0,MIN(K342,Regole!$B$5),K342))</f>
        <v/>
      </c>
      <c r="M342" s="15">
        <f>IF(F342="","",MAX(F342-N(G342)-N(H342),0))</f>
        <v/>
      </c>
      <c r="N342" s="16">
        <f>IF(OR(K342="",F342=""),"",IF(I342="Sì",0,ROUND((M342+N(H342)*(1-Regole!$B$7))*L342*Regole!$B$4,2)))</f>
        <v/>
      </c>
      <c r="O342" s="16">
        <f>IF(N342="","",IF(I342="Sì",0,N(J342)-N342))</f>
        <v/>
      </c>
      <c r="P342" s="15">
        <f>IF(OR(K342="",F342=""),"",IF(I342="Sì",0,M342*L342))</f>
        <v/>
      </c>
      <c r="Q342" s="15">
        <f>IF(OR(K342="",F342=""),"",IF(I342="Sì",0,N(H342)*L342))</f>
        <v/>
      </c>
      <c r="R342" s="15">
        <f>IF(OR(K342="",F342=""),"",IF(I342="Sì",0,F342*K342-P342-Q342))</f>
        <v/>
      </c>
      <c r="S342" s="17">
        <f>IF(D342="","",DATE(YEAR(D342),MONTH(D342),1))</f>
        <v/>
      </c>
    </row>
    <row r="343">
      <c r="A343" s="8" t="n"/>
      <c r="B343" s="8" t="n"/>
      <c r="C343" s="8" t="n"/>
      <c r="D343" s="14" t="n"/>
      <c r="E343" s="14" t="n"/>
      <c r="F343" s="12" t="n"/>
      <c r="G343" s="12" t="n"/>
      <c r="H343" s="12" t="n"/>
      <c r="I343" s="8" t="n"/>
      <c r="J343" s="11" t="n"/>
      <c r="K343" s="15">
        <f>IF(OR(D343="",E343=""),"",MAX(E343-D343,0))</f>
        <v/>
      </c>
      <c r="L343" s="15">
        <f>IF(K343="","",IF(Regole!$B$5&gt;0,MIN(K343,Regole!$B$5),K343))</f>
        <v/>
      </c>
      <c r="M343" s="15">
        <f>IF(F343="","",MAX(F343-N(G343)-N(H343),0))</f>
        <v/>
      </c>
      <c r="N343" s="16">
        <f>IF(OR(K343="",F343=""),"",IF(I343="Sì",0,ROUND((M343+N(H343)*(1-Regole!$B$7))*L343*Regole!$B$4,2)))</f>
        <v/>
      </c>
      <c r="O343" s="16">
        <f>IF(N343="","",IF(I343="Sì",0,N(J343)-N343))</f>
        <v/>
      </c>
      <c r="P343" s="15">
        <f>IF(OR(K343="",F343=""),"",IF(I343="Sì",0,M343*L343))</f>
        <v/>
      </c>
      <c r="Q343" s="15">
        <f>IF(OR(K343="",F343=""),"",IF(I343="Sì",0,N(H343)*L343))</f>
        <v/>
      </c>
      <c r="R343" s="15">
        <f>IF(OR(K343="",F343=""),"",IF(I343="Sì",0,F343*K343-P343-Q343))</f>
        <v/>
      </c>
      <c r="S343" s="17">
        <f>IF(D343="","",DATE(YEAR(D343),MONTH(D343),1))</f>
        <v/>
      </c>
    </row>
    <row r="344">
      <c r="A344" s="8" t="n"/>
      <c r="B344" s="8" t="n"/>
      <c r="C344" s="8" t="n"/>
      <c r="D344" s="14" t="n"/>
      <c r="E344" s="14" t="n"/>
      <c r="F344" s="12" t="n"/>
      <c r="G344" s="12" t="n"/>
      <c r="H344" s="12" t="n"/>
      <c r="I344" s="8" t="n"/>
      <c r="J344" s="11" t="n"/>
      <c r="K344" s="15">
        <f>IF(OR(D344="",E344=""),"",MAX(E344-D344,0))</f>
        <v/>
      </c>
      <c r="L344" s="15">
        <f>IF(K344="","",IF(Regole!$B$5&gt;0,MIN(K344,Regole!$B$5),K344))</f>
        <v/>
      </c>
      <c r="M344" s="15">
        <f>IF(F344="","",MAX(F344-N(G344)-N(H344),0))</f>
        <v/>
      </c>
      <c r="N344" s="16">
        <f>IF(OR(K344="",F344=""),"",IF(I344="Sì",0,ROUND((M344+N(H344)*(1-Regole!$B$7))*L344*Regole!$B$4,2)))</f>
        <v/>
      </c>
      <c r="O344" s="16">
        <f>IF(N344="","",IF(I344="Sì",0,N(J344)-N344))</f>
        <v/>
      </c>
      <c r="P344" s="15">
        <f>IF(OR(K344="",F344=""),"",IF(I344="Sì",0,M344*L344))</f>
        <v/>
      </c>
      <c r="Q344" s="15">
        <f>IF(OR(K344="",F344=""),"",IF(I344="Sì",0,N(H344)*L344))</f>
        <v/>
      </c>
      <c r="R344" s="15">
        <f>IF(OR(K344="",F344=""),"",IF(I344="Sì",0,F344*K344-P344-Q344))</f>
        <v/>
      </c>
      <c r="S344" s="17">
        <f>IF(D344="","",DATE(YEAR(D344),MONTH(D344),1))</f>
        <v/>
      </c>
    </row>
    <row r="345">
      <c r="A345" s="8" t="n"/>
      <c r="B345" s="8" t="n"/>
      <c r="C345" s="8" t="n"/>
      <c r="D345" s="14" t="n"/>
      <c r="E345" s="14" t="n"/>
      <c r="F345" s="12" t="n"/>
      <c r="G345" s="12" t="n"/>
      <c r="H345" s="12" t="n"/>
      <c r="I345" s="8" t="n"/>
      <c r="J345" s="11" t="n"/>
      <c r="K345" s="15">
        <f>IF(OR(D345="",E345=""),"",MAX(E345-D345,0))</f>
        <v/>
      </c>
      <c r="L345" s="15">
        <f>IF(K345="","",IF(Regole!$B$5&gt;0,MIN(K345,Regole!$B$5),K345))</f>
        <v/>
      </c>
      <c r="M345" s="15">
        <f>IF(F345="","",MAX(F345-N(G345)-N(H345),0))</f>
        <v/>
      </c>
      <c r="N345" s="16">
        <f>IF(OR(K345="",F345=""),"",IF(I345="Sì",0,ROUND((M345+N(H345)*(1-Regole!$B$7))*L345*Regole!$B$4,2)))</f>
        <v/>
      </c>
      <c r="O345" s="16">
        <f>IF(N345="","",IF(I345="Sì",0,N(J345)-N345))</f>
        <v/>
      </c>
      <c r="P345" s="15">
        <f>IF(OR(K345="",F345=""),"",IF(I345="Sì",0,M345*L345))</f>
        <v/>
      </c>
      <c r="Q345" s="15">
        <f>IF(OR(K345="",F345=""),"",IF(I345="Sì",0,N(H345)*L345))</f>
        <v/>
      </c>
      <c r="R345" s="15">
        <f>IF(OR(K345="",F345=""),"",IF(I345="Sì",0,F345*K345-P345-Q345))</f>
        <v/>
      </c>
      <c r="S345" s="17">
        <f>IF(D345="","",DATE(YEAR(D345),MONTH(D345),1))</f>
        <v/>
      </c>
    </row>
    <row r="346">
      <c r="A346" s="8" t="n"/>
      <c r="B346" s="8" t="n"/>
      <c r="C346" s="8" t="n"/>
      <c r="D346" s="14" t="n"/>
      <c r="E346" s="14" t="n"/>
      <c r="F346" s="12" t="n"/>
      <c r="G346" s="12" t="n"/>
      <c r="H346" s="12" t="n"/>
      <c r="I346" s="8" t="n"/>
      <c r="J346" s="11" t="n"/>
      <c r="K346" s="15">
        <f>IF(OR(D346="",E346=""),"",MAX(E346-D346,0))</f>
        <v/>
      </c>
      <c r="L346" s="15">
        <f>IF(K346="","",IF(Regole!$B$5&gt;0,MIN(K346,Regole!$B$5),K346))</f>
        <v/>
      </c>
      <c r="M346" s="15">
        <f>IF(F346="","",MAX(F346-N(G346)-N(H346),0))</f>
        <v/>
      </c>
      <c r="N346" s="16">
        <f>IF(OR(K346="",F346=""),"",IF(I346="Sì",0,ROUND((M346+N(H346)*(1-Regole!$B$7))*L346*Regole!$B$4,2)))</f>
        <v/>
      </c>
      <c r="O346" s="16">
        <f>IF(N346="","",IF(I346="Sì",0,N(J346)-N346))</f>
        <v/>
      </c>
      <c r="P346" s="15">
        <f>IF(OR(K346="",F346=""),"",IF(I346="Sì",0,M346*L346))</f>
        <v/>
      </c>
      <c r="Q346" s="15">
        <f>IF(OR(K346="",F346=""),"",IF(I346="Sì",0,N(H346)*L346))</f>
        <v/>
      </c>
      <c r="R346" s="15">
        <f>IF(OR(K346="",F346=""),"",IF(I346="Sì",0,F346*K346-P346-Q346))</f>
        <v/>
      </c>
      <c r="S346" s="17">
        <f>IF(D346="","",DATE(YEAR(D346),MONTH(D346),1))</f>
        <v/>
      </c>
    </row>
    <row r="347">
      <c r="A347" s="8" t="n"/>
      <c r="B347" s="8" t="n"/>
      <c r="C347" s="8" t="n"/>
      <c r="D347" s="14" t="n"/>
      <c r="E347" s="14" t="n"/>
      <c r="F347" s="12" t="n"/>
      <c r="G347" s="12" t="n"/>
      <c r="H347" s="12" t="n"/>
      <c r="I347" s="8" t="n"/>
      <c r="J347" s="11" t="n"/>
      <c r="K347" s="15">
        <f>IF(OR(D347="",E347=""),"",MAX(E347-D347,0))</f>
        <v/>
      </c>
      <c r="L347" s="15">
        <f>IF(K347="","",IF(Regole!$B$5&gt;0,MIN(K347,Regole!$B$5),K347))</f>
        <v/>
      </c>
      <c r="M347" s="15">
        <f>IF(F347="","",MAX(F347-N(G347)-N(H347),0))</f>
        <v/>
      </c>
      <c r="N347" s="16">
        <f>IF(OR(K347="",F347=""),"",IF(I347="Sì",0,ROUND((M347+N(H347)*(1-Regole!$B$7))*L347*Regole!$B$4,2)))</f>
        <v/>
      </c>
      <c r="O347" s="16">
        <f>IF(N347="","",IF(I347="Sì",0,N(J347)-N347))</f>
        <v/>
      </c>
      <c r="P347" s="15">
        <f>IF(OR(K347="",F347=""),"",IF(I347="Sì",0,M347*L347))</f>
        <v/>
      </c>
      <c r="Q347" s="15">
        <f>IF(OR(K347="",F347=""),"",IF(I347="Sì",0,N(H347)*L347))</f>
        <v/>
      </c>
      <c r="R347" s="15">
        <f>IF(OR(K347="",F347=""),"",IF(I347="Sì",0,F347*K347-P347-Q347))</f>
        <v/>
      </c>
      <c r="S347" s="17">
        <f>IF(D347="","",DATE(YEAR(D347),MONTH(D347),1))</f>
        <v/>
      </c>
    </row>
    <row r="348">
      <c r="A348" s="8" t="n"/>
      <c r="B348" s="8" t="n"/>
      <c r="C348" s="8" t="n"/>
      <c r="D348" s="14" t="n"/>
      <c r="E348" s="14" t="n"/>
      <c r="F348" s="12" t="n"/>
      <c r="G348" s="12" t="n"/>
      <c r="H348" s="12" t="n"/>
      <c r="I348" s="8" t="n"/>
      <c r="J348" s="11" t="n"/>
      <c r="K348" s="15">
        <f>IF(OR(D348="",E348=""),"",MAX(E348-D348,0))</f>
        <v/>
      </c>
      <c r="L348" s="15">
        <f>IF(K348="","",IF(Regole!$B$5&gt;0,MIN(K348,Regole!$B$5),K348))</f>
        <v/>
      </c>
      <c r="M348" s="15">
        <f>IF(F348="","",MAX(F348-N(G348)-N(H348),0))</f>
        <v/>
      </c>
      <c r="N348" s="16">
        <f>IF(OR(K348="",F348=""),"",IF(I348="Sì",0,ROUND((M348+N(H348)*(1-Regole!$B$7))*L348*Regole!$B$4,2)))</f>
        <v/>
      </c>
      <c r="O348" s="16">
        <f>IF(N348="","",IF(I348="Sì",0,N(J348)-N348))</f>
        <v/>
      </c>
      <c r="P348" s="15">
        <f>IF(OR(K348="",F348=""),"",IF(I348="Sì",0,M348*L348))</f>
        <v/>
      </c>
      <c r="Q348" s="15">
        <f>IF(OR(K348="",F348=""),"",IF(I348="Sì",0,N(H348)*L348))</f>
        <v/>
      </c>
      <c r="R348" s="15">
        <f>IF(OR(K348="",F348=""),"",IF(I348="Sì",0,F348*K348-P348-Q348))</f>
        <v/>
      </c>
      <c r="S348" s="17">
        <f>IF(D348="","",DATE(YEAR(D348),MONTH(D348),1))</f>
        <v/>
      </c>
    </row>
    <row r="349">
      <c r="A349" s="8" t="n"/>
      <c r="B349" s="8" t="n"/>
      <c r="C349" s="8" t="n"/>
      <c r="D349" s="14" t="n"/>
      <c r="E349" s="14" t="n"/>
      <c r="F349" s="12" t="n"/>
      <c r="G349" s="12" t="n"/>
      <c r="H349" s="12" t="n"/>
      <c r="I349" s="8" t="n"/>
      <c r="J349" s="11" t="n"/>
      <c r="K349" s="15">
        <f>IF(OR(D349="",E349=""),"",MAX(E349-D349,0))</f>
        <v/>
      </c>
      <c r="L349" s="15">
        <f>IF(K349="","",IF(Regole!$B$5&gt;0,MIN(K349,Regole!$B$5),K349))</f>
        <v/>
      </c>
      <c r="M349" s="15">
        <f>IF(F349="","",MAX(F349-N(G349)-N(H349),0))</f>
        <v/>
      </c>
      <c r="N349" s="16">
        <f>IF(OR(K349="",F349=""),"",IF(I349="Sì",0,ROUND((M349+N(H349)*(1-Regole!$B$7))*L349*Regole!$B$4,2)))</f>
        <v/>
      </c>
      <c r="O349" s="16">
        <f>IF(N349="","",IF(I349="Sì",0,N(J349)-N349))</f>
        <v/>
      </c>
      <c r="P349" s="15">
        <f>IF(OR(K349="",F349=""),"",IF(I349="Sì",0,M349*L349))</f>
        <v/>
      </c>
      <c r="Q349" s="15">
        <f>IF(OR(K349="",F349=""),"",IF(I349="Sì",0,N(H349)*L349))</f>
        <v/>
      </c>
      <c r="R349" s="15">
        <f>IF(OR(K349="",F349=""),"",IF(I349="Sì",0,F349*K349-P349-Q349))</f>
        <v/>
      </c>
      <c r="S349" s="17">
        <f>IF(D349="","",DATE(YEAR(D349),MONTH(D349),1))</f>
        <v/>
      </c>
    </row>
    <row r="350">
      <c r="A350" s="8" t="n"/>
      <c r="B350" s="8" t="n"/>
      <c r="C350" s="8" t="n"/>
      <c r="D350" s="14" t="n"/>
      <c r="E350" s="14" t="n"/>
      <c r="F350" s="12" t="n"/>
      <c r="G350" s="12" t="n"/>
      <c r="H350" s="12" t="n"/>
      <c r="I350" s="8" t="n"/>
      <c r="J350" s="11" t="n"/>
      <c r="K350" s="15">
        <f>IF(OR(D350="",E350=""),"",MAX(E350-D350,0))</f>
        <v/>
      </c>
      <c r="L350" s="15">
        <f>IF(K350="","",IF(Regole!$B$5&gt;0,MIN(K350,Regole!$B$5),K350))</f>
        <v/>
      </c>
      <c r="M350" s="15">
        <f>IF(F350="","",MAX(F350-N(G350)-N(H350),0))</f>
        <v/>
      </c>
      <c r="N350" s="16">
        <f>IF(OR(K350="",F350=""),"",IF(I350="Sì",0,ROUND((M350+N(H350)*(1-Regole!$B$7))*L350*Regole!$B$4,2)))</f>
        <v/>
      </c>
      <c r="O350" s="16">
        <f>IF(N350="","",IF(I350="Sì",0,N(J350)-N350))</f>
        <v/>
      </c>
      <c r="P350" s="15">
        <f>IF(OR(K350="",F350=""),"",IF(I350="Sì",0,M350*L350))</f>
        <v/>
      </c>
      <c r="Q350" s="15">
        <f>IF(OR(K350="",F350=""),"",IF(I350="Sì",0,N(H350)*L350))</f>
        <v/>
      </c>
      <c r="R350" s="15">
        <f>IF(OR(K350="",F350=""),"",IF(I350="Sì",0,F350*K350-P350-Q350))</f>
        <v/>
      </c>
      <c r="S350" s="17">
        <f>IF(D350="","",DATE(YEAR(D350),MONTH(D350),1))</f>
        <v/>
      </c>
    </row>
    <row r="351">
      <c r="A351" s="8" t="n"/>
      <c r="B351" s="8" t="n"/>
      <c r="C351" s="8" t="n"/>
      <c r="D351" s="14" t="n"/>
      <c r="E351" s="14" t="n"/>
      <c r="F351" s="12" t="n"/>
      <c r="G351" s="12" t="n"/>
      <c r="H351" s="12" t="n"/>
      <c r="I351" s="8" t="n"/>
      <c r="J351" s="11" t="n"/>
      <c r="K351" s="15">
        <f>IF(OR(D351="",E351=""),"",MAX(E351-D351,0))</f>
        <v/>
      </c>
      <c r="L351" s="15">
        <f>IF(K351="","",IF(Regole!$B$5&gt;0,MIN(K351,Regole!$B$5),K351))</f>
        <v/>
      </c>
      <c r="M351" s="15">
        <f>IF(F351="","",MAX(F351-N(G351)-N(H351),0))</f>
        <v/>
      </c>
      <c r="N351" s="16">
        <f>IF(OR(K351="",F351=""),"",IF(I351="Sì",0,ROUND((M351+N(H351)*(1-Regole!$B$7))*L351*Regole!$B$4,2)))</f>
        <v/>
      </c>
      <c r="O351" s="16">
        <f>IF(N351="","",IF(I351="Sì",0,N(J351)-N351))</f>
        <v/>
      </c>
      <c r="P351" s="15">
        <f>IF(OR(K351="",F351=""),"",IF(I351="Sì",0,M351*L351))</f>
        <v/>
      </c>
      <c r="Q351" s="15">
        <f>IF(OR(K351="",F351=""),"",IF(I351="Sì",0,N(H351)*L351))</f>
        <v/>
      </c>
      <c r="R351" s="15">
        <f>IF(OR(K351="",F351=""),"",IF(I351="Sì",0,F351*K351-P351-Q351))</f>
        <v/>
      </c>
      <c r="S351" s="17">
        <f>IF(D351="","",DATE(YEAR(D351),MONTH(D351),1))</f>
        <v/>
      </c>
    </row>
    <row r="352">
      <c r="A352" s="8" t="n"/>
      <c r="B352" s="8" t="n"/>
      <c r="C352" s="8" t="n"/>
      <c r="D352" s="14" t="n"/>
      <c r="E352" s="14" t="n"/>
      <c r="F352" s="12" t="n"/>
      <c r="G352" s="12" t="n"/>
      <c r="H352" s="12" t="n"/>
      <c r="I352" s="8" t="n"/>
      <c r="J352" s="11" t="n"/>
      <c r="K352" s="15">
        <f>IF(OR(D352="",E352=""),"",MAX(E352-D352,0))</f>
        <v/>
      </c>
      <c r="L352" s="15">
        <f>IF(K352="","",IF(Regole!$B$5&gt;0,MIN(K352,Regole!$B$5),K352))</f>
        <v/>
      </c>
      <c r="M352" s="15">
        <f>IF(F352="","",MAX(F352-N(G352)-N(H352),0))</f>
        <v/>
      </c>
      <c r="N352" s="16">
        <f>IF(OR(K352="",F352=""),"",IF(I352="Sì",0,ROUND((M352+N(H352)*(1-Regole!$B$7))*L352*Regole!$B$4,2)))</f>
        <v/>
      </c>
      <c r="O352" s="16">
        <f>IF(N352="","",IF(I352="Sì",0,N(J352)-N352))</f>
        <v/>
      </c>
      <c r="P352" s="15">
        <f>IF(OR(K352="",F352=""),"",IF(I352="Sì",0,M352*L352))</f>
        <v/>
      </c>
      <c r="Q352" s="15">
        <f>IF(OR(K352="",F352=""),"",IF(I352="Sì",0,N(H352)*L352))</f>
        <v/>
      </c>
      <c r="R352" s="15">
        <f>IF(OR(K352="",F352=""),"",IF(I352="Sì",0,F352*K352-P352-Q352))</f>
        <v/>
      </c>
      <c r="S352" s="17">
        <f>IF(D352="","",DATE(YEAR(D352),MONTH(D352),1))</f>
        <v/>
      </c>
    </row>
    <row r="353">
      <c r="A353" s="8" t="n"/>
      <c r="B353" s="8" t="n"/>
      <c r="C353" s="8" t="n"/>
      <c r="D353" s="14" t="n"/>
      <c r="E353" s="14" t="n"/>
      <c r="F353" s="12" t="n"/>
      <c r="G353" s="12" t="n"/>
      <c r="H353" s="12" t="n"/>
      <c r="I353" s="8" t="n"/>
      <c r="J353" s="11" t="n"/>
      <c r="K353" s="15">
        <f>IF(OR(D353="",E353=""),"",MAX(E353-D353,0))</f>
        <v/>
      </c>
      <c r="L353" s="15">
        <f>IF(K353="","",IF(Regole!$B$5&gt;0,MIN(K353,Regole!$B$5),K353))</f>
        <v/>
      </c>
      <c r="M353" s="15">
        <f>IF(F353="","",MAX(F353-N(G353)-N(H353),0))</f>
        <v/>
      </c>
      <c r="N353" s="16">
        <f>IF(OR(K353="",F353=""),"",IF(I353="Sì",0,ROUND((M353+N(H353)*(1-Regole!$B$7))*L353*Regole!$B$4,2)))</f>
        <v/>
      </c>
      <c r="O353" s="16">
        <f>IF(N353="","",IF(I353="Sì",0,N(J353)-N353))</f>
        <v/>
      </c>
      <c r="P353" s="15">
        <f>IF(OR(K353="",F353=""),"",IF(I353="Sì",0,M353*L353))</f>
        <v/>
      </c>
      <c r="Q353" s="15">
        <f>IF(OR(K353="",F353=""),"",IF(I353="Sì",0,N(H353)*L353))</f>
        <v/>
      </c>
      <c r="R353" s="15">
        <f>IF(OR(K353="",F353=""),"",IF(I353="Sì",0,F353*K353-P353-Q353))</f>
        <v/>
      </c>
      <c r="S353" s="17">
        <f>IF(D353="","",DATE(YEAR(D353),MONTH(D353),1))</f>
        <v/>
      </c>
    </row>
    <row r="354">
      <c r="A354" s="8" t="n"/>
      <c r="B354" s="8" t="n"/>
      <c r="C354" s="8" t="n"/>
      <c r="D354" s="14" t="n"/>
      <c r="E354" s="14" t="n"/>
      <c r="F354" s="12" t="n"/>
      <c r="G354" s="12" t="n"/>
      <c r="H354" s="12" t="n"/>
      <c r="I354" s="8" t="n"/>
      <c r="J354" s="11" t="n"/>
      <c r="K354" s="15">
        <f>IF(OR(D354="",E354=""),"",MAX(E354-D354,0))</f>
        <v/>
      </c>
      <c r="L354" s="15">
        <f>IF(K354="","",IF(Regole!$B$5&gt;0,MIN(K354,Regole!$B$5),K354))</f>
        <v/>
      </c>
      <c r="M354" s="15">
        <f>IF(F354="","",MAX(F354-N(G354)-N(H354),0))</f>
        <v/>
      </c>
      <c r="N354" s="16">
        <f>IF(OR(K354="",F354=""),"",IF(I354="Sì",0,ROUND((M354+N(H354)*(1-Regole!$B$7))*L354*Regole!$B$4,2)))</f>
        <v/>
      </c>
      <c r="O354" s="16">
        <f>IF(N354="","",IF(I354="Sì",0,N(J354)-N354))</f>
        <v/>
      </c>
      <c r="P354" s="15">
        <f>IF(OR(K354="",F354=""),"",IF(I354="Sì",0,M354*L354))</f>
        <v/>
      </c>
      <c r="Q354" s="15">
        <f>IF(OR(K354="",F354=""),"",IF(I354="Sì",0,N(H354)*L354))</f>
        <v/>
      </c>
      <c r="R354" s="15">
        <f>IF(OR(K354="",F354=""),"",IF(I354="Sì",0,F354*K354-P354-Q354))</f>
        <v/>
      </c>
      <c r="S354" s="17">
        <f>IF(D354="","",DATE(YEAR(D354),MONTH(D354),1))</f>
        <v/>
      </c>
    </row>
    <row r="355">
      <c r="A355" s="8" t="n"/>
      <c r="B355" s="8" t="n"/>
      <c r="C355" s="8" t="n"/>
      <c r="D355" s="14" t="n"/>
      <c r="E355" s="14" t="n"/>
      <c r="F355" s="12" t="n"/>
      <c r="G355" s="12" t="n"/>
      <c r="H355" s="12" t="n"/>
      <c r="I355" s="8" t="n"/>
      <c r="J355" s="11" t="n"/>
      <c r="K355" s="15">
        <f>IF(OR(D355="",E355=""),"",MAX(E355-D355,0))</f>
        <v/>
      </c>
      <c r="L355" s="15">
        <f>IF(K355="","",IF(Regole!$B$5&gt;0,MIN(K355,Regole!$B$5),K355))</f>
        <v/>
      </c>
      <c r="M355" s="15">
        <f>IF(F355="","",MAX(F355-N(G355)-N(H355),0))</f>
        <v/>
      </c>
      <c r="N355" s="16">
        <f>IF(OR(K355="",F355=""),"",IF(I355="Sì",0,ROUND((M355+N(H355)*(1-Regole!$B$7))*L355*Regole!$B$4,2)))</f>
        <v/>
      </c>
      <c r="O355" s="16">
        <f>IF(N355="","",IF(I355="Sì",0,N(J355)-N355))</f>
        <v/>
      </c>
      <c r="P355" s="15">
        <f>IF(OR(K355="",F355=""),"",IF(I355="Sì",0,M355*L355))</f>
        <v/>
      </c>
      <c r="Q355" s="15">
        <f>IF(OR(K355="",F355=""),"",IF(I355="Sì",0,N(H355)*L355))</f>
        <v/>
      </c>
      <c r="R355" s="15">
        <f>IF(OR(K355="",F355=""),"",IF(I355="Sì",0,F355*K355-P355-Q355))</f>
        <v/>
      </c>
      <c r="S355" s="17">
        <f>IF(D355="","",DATE(YEAR(D355),MONTH(D355),1))</f>
        <v/>
      </c>
    </row>
    <row r="356">
      <c r="A356" s="8" t="n"/>
      <c r="B356" s="8" t="n"/>
      <c r="C356" s="8" t="n"/>
      <c r="D356" s="14" t="n"/>
      <c r="E356" s="14" t="n"/>
      <c r="F356" s="12" t="n"/>
      <c r="G356" s="12" t="n"/>
      <c r="H356" s="12" t="n"/>
      <c r="I356" s="8" t="n"/>
      <c r="J356" s="11" t="n"/>
      <c r="K356" s="15">
        <f>IF(OR(D356="",E356=""),"",MAX(E356-D356,0))</f>
        <v/>
      </c>
      <c r="L356" s="15">
        <f>IF(K356="","",IF(Regole!$B$5&gt;0,MIN(K356,Regole!$B$5),K356))</f>
        <v/>
      </c>
      <c r="M356" s="15">
        <f>IF(F356="","",MAX(F356-N(G356)-N(H356),0))</f>
        <v/>
      </c>
      <c r="N356" s="16">
        <f>IF(OR(K356="",F356=""),"",IF(I356="Sì",0,ROUND((M356+N(H356)*(1-Regole!$B$7))*L356*Regole!$B$4,2)))</f>
        <v/>
      </c>
      <c r="O356" s="16">
        <f>IF(N356="","",IF(I356="Sì",0,N(J356)-N356))</f>
        <v/>
      </c>
      <c r="P356" s="15">
        <f>IF(OR(K356="",F356=""),"",IF(I356="Sì",0,M356*L356))</f>
        <v/>
      </c>
      <c r="Q356" s="15">
        <f>IF(OR(K356="",F356=""),"",IF(I356="Sì",0,N(H356)*L356))</f>
        <v/>
      </c>
      <c r="R356" s="15">
        <f>IF(OR(K356="",F356=""),"",IF(I356="Sì",0,F356*K356-P356-Q356))</f>
        <v/>
      </c>
      <c r="S356" s="17">
        <f>IF(D356="","",DATE(YEAR(D356),MONTH(D356),1))</f>
        <v/>
      </c>
    </row>
    <row r="357">
      <c r="A357" s="8" t="n"/>
      <c r="B357" s="8" t="n"/>
      <c r="C357" s="8" t="n"/>
      <c r="D357" s="14" t="n"/>
      <c r="E357" s="14" t="n"/>
      <c r="F357" s="12" t="n"/>
      <c r="G357" s="12" t="n"/>
      <c r="H357" s="12" t="n"/>
      <c r="I357" s="8" t="n"/>
      <c r="J357" s="11" t="n"/>
      <c r="K357" s="15">
        <f>IF(OR(D357="",E357=""),"",MAX(E357-D357,0))</f>
        <v/>
      </c>
      <c r="L357" s="15">
        <f>IF(K357="","",IF(Regole!$B$5&gt;0,MIN(K357,Regole!$B$5),K357))</f>
        <v/>
      </c>
      <c r="M357" s="15">
        <f>IF(F357="","",MAX(F357-N(G357)-N(H357),0))</f>
        <v/>
      </c>
      <c r="N357" s="16">
        <f>IF(OR(K357="",F357=""),"",IF(I357="Sì",0,ROUND((M357+N(H357)*(1-Regole!$B$7))*L357*Regole!$B$4,2)))</f>
        <v/>
      </c>
      <c r="O357" s="16">
        <f>IF(N357="","",IF(I357="Sì",0,N(J357)-N357))</f>
        <v/>
      </c>
      <c r="P357" s="15">
        <f>IF(OR(K357="",F357=""),"",IF(I357="Sì",0,M357*L357))</f>
        <v/>
      </c>
      <c r="Q357" s="15">
        <f>IF(OR(K357="",F357=""),"",IF(I357="Sì",0,N(H357)*L357))</f>
        <v/>
      </c>
      <c r="R357" s="15">
        <f>IF(OR(K357="",F357=""),"",IF(I357="Sì",0,F357*K357-P357-Q357))</f>
        <v/>
      </c>
      <c r="S357" s="17">
        <f>IF(D357="","",DATE(YEAR(D357),MONTH(D357),1))</f>
        <v/>
      </c>
    </row>
    <row r="358">
      <c r="A358" s="8" t="n"/>
      <c r="B358" s="8" t="n"/>
      <c r="C358" s="8" t="n"/>
      <c r="D358" s="14" t="n"/>
      <c r="E358" s="14" t="n"/>
      <c r="F358" s="12" t="n"/>
      <c r="G358" s="12" t="n"/>
      <c r="H358" s="12" t="n"/>
      <c r="I358" s="8" t="n"/>
      <c r="J358" s="11" t="n"/>
      <c r="K358" s="15">
        <f>IF(OR(D358="",E358=""),"",MAX(E358-D358,0))</f>
        <v/>
      </c>
      <c r="L358" s="15">
        <f>IF(K358="","",IF(Regole!$B$5&gt;0,MIN(K358,Regole!$B$5),K358))</f>
        <v/>
      </c>
      <c r="M358" s="15">
        <f>IF(F358="","",MAX(F358-N(G358)-N(H358),0))</f>
        <v/>
      </c>
      <c r="N358" s="16">
        <f>IF(OR(K358="",F358=""),"",IF(I358="Sì",0,ROUND((M358+N(H358)*(1-Regole!$B$7))*L358*Regole!$B$4,2)))</f>
        <v/>
      </c>
      <c r="O358" s="16">
        <f>IF(N358="","",IF(I358="Sì",0,N(J358)-N358))</f>
        <v/>
      </c>
      <c r="P358" s="15">
        <f>IF(OR(K358="",F358=""),"",IF(I358="Sì",0,M358*L358))</f>
        <v/>
      </c>
      <c r="Q358" s="15">
        <f>IF(OR(K358="",F358=""),"",IF(I358="Sì",0,N(H358)*L358))</f>
        <v/>
      </c>
      <c r="R358" s="15">
        <f>IF(OR(K358="",F358=""),"",IF(I358="Sì",0,F358*K358-P358-Q358))</f>
        <v/>
      </c>
      <c r="S358" s="17">
        <f>IF(D358="","",DATE(YEAR(D358),MONTH(D358),1))</f>
        <v/>
      </c>
    </row>
    <row r="359">
      <c r="A359" s="8" t="n"/>
      <c r="B359" s="8" t="n"/>
      <c r="C359" s="8" t="n"/>
      <c r="D359" s="14" t="n"/>
      <c r="E359" s="14" t="n"/>
      <c r="F359" s="12" t="n"/>
      <c r="G359" s="12" t="n"/>
      <c r="H359" s="12" t="n"/>
      <c r="I359" s="8" t="n"/>
      <c r="J359" s="11" t="n"/>
      <c r="K359" s="15">
        <f>IF(OR(D359="",E359=""),"",MAX(E359-D359,0))</f>
        <v/>
      </c>
      <c r="L359" s="15">
        <f>IF(K359="","",IF(Regole!$B$5&gt;0,MIN(K359,Regole!$B$5),K359))</f>
        <v/>
      </c>
      <c r="M359" s="15">
        <f>IF(F359="","",MAX(F359-N(G359)-N(H359),0))</f>
        <v/>
      </c>
      <c r="N359" s="16">
        <f>IF(OR(K359="",F359=""),"",IF(I359="Sì",0,ROUND((M359+N(H359)*(1-Regole!$B$7))*L359*Regole!$B$4,2)))</f>
        <v/>
      </c>
      <c r="O359" s="16">
        <f>IF(N359="","",IF(I359="Sì",0,N(J359)-N359))</f>
        <v/>
      </c>
      <c r="P359" s="15">
        <f>IF(OR(K359="",F359=""),"",IF(I359="Sì",0,M359*L359))</f>
        <v/>
      </c>
      <c r="Q359" s="15">
        <f>IF(OR(K359="",F359=""),"",IF(I359="Sì",0,N(H359)*L359))</f>
        <v/>
      </c>
      <c r="R359" s="15">
        <f>IF(OR(K359="",F359=""),"",IF(I359="Sì",0,F359*K359-P359-Q359))</f>
        <v/>
      </c>
      <c r="S359" s="17">
        <f>IF(D359="","",DATE(YEAR(D359),MONTH(D359),1))</f>
        <v/>
      </c>
    </row>
    <row r="360">
      <c r="A360" s="8" t="n"/>
      <c r="B360" s="8" t="n"/>
      <c r="C360" s="8" t="n"/>
      <c r="D360" s="14" t="n"/>
      <c r="E360" s="14" t="n"/>
      <c r="F360" s="12" t="n"/>
      <c r="G360" s="12" t="n"/>
      <c r="H360" s="12" t="n"/>
      <c r="I360" s="8" t="n"/>
      <c r="J360" s="11" t="n"/>
      <c r="K360" s="15">
        <f>IF(OR(D360="",E360=""),"",MAX(E360-D360,0))</f>
        <v/>
      </c>
      <c r="L360" s="15">
        <f>IF(K360="","",IF(Regole!$B$5&gt;0,MIN(K360,Regole!$B$5),K360))</f>
        <v/>
      </c>
      <c r="M360" s="15">
        <f>IF(F360="","",MAX(F360-N(G360)-N(H360),0))</f>
        <v/>
      </c>
      <c r="N360" s="16">
        <f>IF(OR(K360="",F360=""),"",IF(I360="Sì",0,ROUND((M360+N(H360)*(1-Regole!$B$7))*L360*Regole!$B$4,2)))</f>
        <v/>
      </c>
      <c r="O360" s="16">
        <f>IF(N360="","",IF(I360="Sì",0,N(J360)-N360))</f>
        <v/>
      </c>
      <c r="P360" s="15">
        <f>IF(OR(K360="",F360=""),"",IF(I360="Sì",0,M360*L360))</f>
        <v/>
      </c>
      <c r="Q360" s="15">
        <f>IF(OR(K360="",F360=""),"",IF(I360="Sì",0,N(H360)*L360))</f>
        <v/>
      </c>
      <c r="R360" s="15">
        <f>IF(OR(K360="",F360=""),"",IF(I360="Sì",0,F360*K360-P360-Q360))</f>
        <v/>
      </c>
      <c r="S360" s="17">
        <f>IF(D360="","",DATE(YEAR(D360),MONTH(D360),1))</f>
        <v/>
      </c>
    </row>
    <row r="361">
      <c r="A361" s="8" t="n"/>
      <c r="B361" s="8" t="n"/>
      <c r="C361" s="8" t="n"/>
      <c r="D361" s="14" t="n"/>
      <c r="E361" s="14" t="n"/>
      <c r="F361" s="12" t="n"/>
      <c r="G361" s="12" t="n"/>
      <c r="H361" s="12" t="n"/>
      <c r="I361" s="8" t="n"/>
      <c r="J361" s="11" t="n"/>
      <c r="K361" s="15">
        <f>IF(OR(D361="",E361=""),"",MAX(E361-D361,0))</f>
        <v/>
      </c>
      <c r="L361" s="15">
        <f>IF(K361="","",IF(Regole!$B$5&gt;0,MIN(K361,Regole!$B$5),K361))</f>
        <v/>
      </c>
      <c r="M361" s="15">
        <f>IF(F361="","",MAX(F361-N(G361)-N(H361),0))</f>
        <v/>
      </c>
      <c r="N361" s="16">
        <f>IF(OR(K361="",F361=""),"",IF(I361="Sì",0,ROUND((M361+N(H361)*(1-Regole!$B$7))*L361*Regole!$B$4,2)))</f>
        <v/>
      </c>
      <c r="O361" s="16">
        <f>IF(N361="","",IF(I361="Sì",0,N(J361)-N361))</f>
        <v/>
      </c>
      <c r="P361" s="15">
        <f>IF(OR(K361="",F361=""),"",IF(I361="Sì",0,M361*L361))</f>
        <v/>
      </c>
      <c r="Q361" s="15">
        <f>IF(OR(K361="",F361=""),"",IF(I361="Sì",0,N(H361)*L361))</f>
        <v/>
      </c>
      <c r="R361" s="15">
        <f>IF(OR(K361="",F361=""),"",IF(I361="Sì",0,F361*K361-P361-Q361))</f>
        <v/>
      </c>
      <c r="S361" s="17">
        <f>IF(D361="","",DATE(YEAR(D361),MONTH(D361),1))</f>
        <v/>
      </c>
    </row>
    <row r="362">
      <c r="A362" s="8" t="n"/>
      <c r="B362" s="8" t="n"/>
      <c r="C362" s="8" t="n"/>
      <c r="D362" s="14" t="n"/>
      <c r="E362" s="14" t="n"/>
      <c r="F362" s="12" t="n"/>
      <c r="G362" s="12" t="n"/>
      <c r="H362" s="12" t="n"/>
      <c r="I362" s="8" t="n"/>
      <c r="J362" s="11" t="n"/>
      <c r="K362" s="15">
        <f>IF(OR(D362="",E362=""),"",MAX(E362-D362,0))</f>
        <v/>
      </c>
      <c r="L362" s="15">
        <f>IF(K362="","",IF(Regole!$B$5&gt;0,MIN(K362,Regole!$B$5),K362))</f>
        <v/>
      </c>
      <c r="M362" s="15">
        <f>IF(F362="","",MAX(F362-N(G362)-N(H362),0))</f>
        <v/>
      </c>
      <c r="N362" s="16">
        <f>IF(OR(K362="",F362=""),"",IF(I362="Sì",0,ROUND((M362+N(H362)*(1-Regole!$B$7))*L362*Regole!$B$4,2)))</f>
        <v/>
      </c>
      <c r="O362" s="16">
        <f>IF(N362="","",IF(I362="Sì",0,N(J362)-N362))</f>
        <v/>
      </c>
      <c r="P362" s="15">
        <f>IF(OR(K362="",F362=""),"",IF(I362="Sì",0,M362*L362))</f>
        <v/>
      </c>
      <c r="Q362" s="15">
        <f>IF(OR(K362="",F362=""),"",IF(I362="Sì",0,N(H362)*L362))</f>
        <v/>
      </c>
      <c r="R362" s="15">
        <f>IF(OR(K362="",F362=""),"",IF(I362="Sì",0,F362*K362-P362-Q362))</f>
        <v/>
      </c>
      <c r="S362" s="17">
        <f>IF(D362="","",DATE(YEAR(D362),MONTH(D362),1))</f>
        <v/>
      </c>
    </row>
    <row r="363">
      <c r="A363" s="8" t="n"/>
      <c r="B363" s="8" t="n"/>
      <c r="C363" s="8" t="n"/>
      <c r="D363" s="14" t="n"/>
      <c r="E363" s="14" t="n"/>
      <c r="F363" s="12" t="n"/>
      <c r="G363" s="12" t="n"/>
      <c r="H363" s="12" t="n"/>
      <c r="I363" s="8" t="n"/>
      <c r="J363" s="11" t="n"/>
      <c r="K363" s="15">
        <f>IF(OR(D363="",E363=""),"",MAX(E363-D363,0))</f>
        <v/>
      </c>
      <c r="L363" s="15">
        <f>IF(K363="","",IF(Regole!$B$5&gt;0,MIN(K363,Regole!$B$5),K363))</f>
        <v/>
      </c>
      <c r="M363" s="15">
        <f>IF(F363="","",MAX(F363-N(G363)-N(H363),0))</f>
        <v/>
      </c>
      <c r="N363" s="16">
        <f>IF(OR(K363="",F363=""),"",IF(I363="Sì",0,ROUND((M363+N(H363)*(1-Regole!$B$7))*L363*Regole!$B$4,2)))</f>
        <v/>
      </c>
      <c r="O363" s="16">
        <f>IF(N363="","",IF(I363="Sì",0,N(J363)-N363))</f>
        <v/>
      </c>
      <c r="P363" s="15">
        <f>IF(OR(K363="",F363=""),"",IF(I363="Sì",0,M363*L363))</f>
        <v/>
      </c>
      <c r="Q363" s="15">
        <f>IF(OR(K363="",F363=""),"",IF(I363="Sì",0,N(H363)*L363))</f>
        <v/>
      </c>
      <c r="R363" s="15">
        <f>IF(OR(K363="",F363=""),"",IF(I363="Sì",0,F363*K363-P363-Q363))</f>
        <v/>
      </c>
      <c r="S363" s="17">
        <f>IF(D363="","",DATE(YEAR(D363),MONTH(D363),1))</f>
        <v/>
      </c>
    </row>
    <row r="364">
      <c r="A364" s="8" t="n"/>
      <c r="B364" s="8" t="n"/>
      <c r="C364" s="8" t="n"/>
      <c r="D364" s="14" t="n"/>
      <c r="E364" s="14" t="n"/>
      <c r="F364" s="12" t="n"/>
      <c r="G364" s="12" t="n"/>
      <c r="H364" s="12" t="n"/>
      <c r="I364" s="8" t="n"/>
      <c r="J364" s="11" t="n"/>
      <c r="K364" s="15">
        <f>IF(OR(D364="",E364=""),"",MAX(E364-D364,0))</f>
        <v/>
      </c>
      <c r="L364" s="15">
        <f>IF(K364="","",IF(Regole!$B$5&gt;0,MIN(K364,Regole!$B$5),K364))</f>
        <v/>
      </c>
      <c r="M364" s="15">
        <f>IF(F364="","",MAX(F364-N(G364)-N(H364),0))</f>
        <v/>
      </c>
      <c r="N364" s="16">
        <f>IF(OR(K364="",F364=""),"",IF(I364="Sì",0,ROUND((M364+N(H364)*(1-Regole!$B$7))*L364*Regole!$B$4,2)))</f>
        <v/>
      </c>
      <c r="O364" s="16">
        <f>IF(N364="","",IF(I364="Sì",0,N(J364)-N364))</f>
        <v/>
      </c>
      <c r="P364" s="15">
        <f>IF(OR(K364="",F364=""),"",IF(I364="Sì",0,M364*L364))</f>
        <v/>
      </c>
      <c r="Q364" s="15">
        <f>IF(OR(K364="",F364=""),"",IF(I364="Sì",0,N(H364)*L364))</f>
        <v/>
      </c>
      <c r="R364" s="15">
        <f>IF(OR(K364="",F364=""),"",IF(I364="Sì",0,F364*K364-P364-Q364))</f>
        <v/>
      </c>
      <c r="S364" s="17">
        <f>IF(D364="","",DATE(YEAR(D364),MONTH(D364),1))</f>
        <v/>
      </c>
    </row>
    <row r="365">
      <c r="A365" s="8" t="n"/>
      <c r="B365" s="8" t="n"/>
      <c r="C365" s="8" t="n"/>
      <c r="D365" s="14" t="n"/>
      <c r="E365" s="14" t="n"/>
      <c r="F365" s="12" t="n"/>
      <c r="G365" s="12" t="n"/>
      <c r="H365" s="12" t="n"/>
      <c r="I365" s="8" t="n"/>
      <c r="J365" s="11" t="n"/>
      <c r="K365" s="15">
        <f>IF(OR(D365="",E365=""),"",MAX(E365-D365,0))</f>
        <v/>
      </c>
      <c r="L365" s="15">
        <f>IF(K365="","",IF(Regole!$B$5&gt;0,MIN(K365,Regole!$B$5),K365))</f>
        <v/>
      </c>
      <c r="M365" s="15">
        <f>IF(F365="","",MAX(F365-N(G365)-N(H365),0))</f>
        <v/>
      </c>
      <c r="N365" s="16">
        <f>IF(OR(K365="",F365=""),"",IF(I365="Sì",0,ROUND((M365+N(H365)*(1-Regole!$B$7))*L365*Regole!$B$4,2)))</f>
        <v/>
      </c>
      <c r="O365" s="16">
        <f>IF(N365="","",IF(I365="Sì",0,N(J365)-N365))</f>
        <v/>
      </c>
      <c r="P365" s="15">
        <f>IF(OR(K365="",F365=""),"",IF(I365="Sì",0,M365*L365))</f>
        <v/>
      </c>
      <c r="Q365" s="15">
        <f>IF(OR(K365="",F365=""),"",IF(I365="Sì",0,N(H365)*L365))</f>
        <v/>
      </c>
      <c r="R365" s="15">
        <f>IF(OR(K365="",F365=""),"",IF(I365="Sì",0,F365*K365-P365-Q365))</f>
        <v/>
      </c>
      <c r="S365" s="17">
        <f>IF(D365="","",DATE(YEAR(D365),MONTH(D365),1))</f>
        <v/>
      </c>
    </row>
    <row r="366">
      <c r="A366" s="8" t="n"/>
      <c r="B366" s="8" t="n"/>
      <c r="C366" s="8" t="n"/>
      <c r="D366" s="14" t="n"/>
      <c r="E366" s="14" t="n"/>
      <c r="F366" s="12" t="n"/>
      <c r="G366" s="12" t="n"/>
      <c r="H366" s="12" t="n"/>
      <c r="I366" s="8" t="n"/>
      <c r="J366" s="11" t="n"/>
      <c r="K366" s="15">
        <f>IF(OR(D366="",E366=""),"",MAX(E366-D366,0))</f>
        <v/>
      </c>
      <c r="L366" s="15">
        <f>IF(K366="","",IF(Regole!$B$5&gt;0,MIN(K366,Regole!$B$5),K366))</f>
        <v/>
      </c>
      <c r="M366" s="15">
        <f>IF(F366="","",MAX(F366-N(G366)-N(H366),0))</f>
        <v/>
      </c>
      <c r="N366" s="16">
        <f>IF(OR(K366="",F366=""),"",IF(I366="Sì",0,ROUND((M366+N(H366)*(1-Regole!$B$7))*L366*Regole!$B$4,2)))</f>
        <v/>
      </c>
      <c r="O366" s="16">
        <f>IF(N366="","",IF(I366="Sì",0,N(J366)-N366))</f>
        <v/>
      </c>
      <c r="P366" s="15">
        <f>IF(OR(K366="",F366=""),"",IF(I366="Sì",0,M366*L366))</f>
        <v/>
      </c>
      <c r="Q366" s="15">
        <f>IF(OR(K366="",F366=""),"",IF(I366="Sì",0,N(H366)*L366))</f>
        <v/>
      </c>
      <c r="R366" s="15">
        <f>IF(OR(K366="",F366=""),"",IF(I366="Sì",0,F366*K366-P366-Q366))</f>
        <v/>
      </c>
      <c r="S366" s="17">
        <f>IF(D366="","",DATE(YEAR(D366),MONTH(D366),1))</f>
        <v/>
      </c>
    </row>
    <row r="367">
      <c r="A367" s="8" t="n"/>
      <c r="B367" s="8" t="n"/>
      <c r="C367" s="8" t="n"/>
      <c r="D367" s="14" t="n"/>
      <c r="E367" s="14" t="n"/>
      <c r="F367" s="12" t="n"/>
      <c r="G367" s="12" t="n"/>
      <c r="H367" s="12" t="n"/>
      <c r="I367" s="8" t="n"/>
      <c r="J367" s="11" t="n"/>
      <c r="K367" s="15">
        <f>IF(OR(D367="",E367=""),"",MAX(E367-D367,0))</f>
        <v/>
      </c>
      <c r="L367" s="15">
        <f>IF(K367="","",IF(Regole!$B$5&gt;0,MIN(K367,Regole!$B$5),K367))</f>
        <v/>
      </c>
      <c r="M367" s="15">
        <f>IF(F367="","",MAX(F367-N(G367)-N(H367),0))</f>
        <v/>
      </c>
      <c r="N367" s="16">
        <f>IF(OR(K367="",F367=""),"",IF(I367="Sì",0,ROUND((M367+N(H367)*(1-Regole!$B$7))*L367*Regole!$B$4,2)))</f>
        <v/>
      </c>
      <c r="O367" s="16">
        <f>IF(N367="","",IF(I367="Sì",0,N(J367)-N367))</f>
        <v/>
      </c>
      <c r="P367" s="15">
        <f>IF(OR(K367="",F367=""),"",IF(I367="Sì",0,M367*L367))</f>
        <v/>
      </c>
      <c r="Q367" s="15">
        <f>IF(OR(K367="",F367=""),"",IF(I367="Sì",0,N(H367)*L367))</f>
        <v/>
      </c>
      <c r="R367" s="15">
        <f>IF(OR(K367="",F367=""),"",IF(I367="Sì",0,F367*K367-P367-Q367))</f>
        <v/>
      </c>
      <c r="S367" s="17">
        <f>IF(D367="","",DATE(YEAR(D367),MONTH(D367),1))</f>
        <v/>
      </c>
    </row>
    <row r="368">
      <c r="A368" s="8" t="n"/>
      <c r="B368" s="8" t="n"/>
      <c r="C368" s="8" t="n"/>
      <c r="D368" s="14" t="n"/>
      <c r="E368" s="14" t="n"/>
      <c r="F368" s="12" t="n"/>
      <c r="G368" s="12" t="n"/>
      <c r="H368" s="12" t="n"/>
      <c r="I368" s="8" t="n"/>
      <c r="J368" s="11" t="n"/>
      <c r="K368" s="15">
        <f>IF(OR(D368="",E368=""),"",MAX(E368-D368,0))</f>
        <v/>
      </c>
      <c r="L368" s="15">
        <f>IF(K368="","",IF(Regole!$B$5&gt;0,MIN(K368,Regole!$B$5),K368))</f>
        <v/>
      </c>
      <c r="M368" s="15">
        <f>IF(F368="","",MAX(F368-N(G368)-N(H368),0))</f>
        <v/>
      </c>
      <c r="N368" s="16">
        <f>IF(OR(K368="",F368=""),"",IF(I368="Sì",0,ROUND((M368+N(H368)*(1-Regole!$B$7))*L368*Regole!$B$4,2)))</f>
        <v/>
      </c>
      <c r="O368" s="16">
        <f>IF(N368="","",IF(I368="Sì",0,N(J368)-N368))</f>
        <v/>
      </c>
      <c r="P368" s="15">
        <f>IF(OR(K368="",F368=""),"",IF(I368="Sì",0,M368*L368))</f>
        <v/>
      </c>
      <c r="Q368" s="15">
        <f>IF(OR(K368="",F368=""),"",IF(I368="Sì",0,N(H368)*L368))</f>
        <v/>
      </c>
      <c r="R368" s="15">
        <f>IF(OR(K368="",F368=""),"",IF(I368="Sì",0,F368*K368-P368-Q368))</f>
        <v/>
      </c>
      <c r="S368" s="17">
        <f>IF(D368="","",DATE(YEAR(D368),MONTH(D368),1))</f>
        <v/>
      </c>
    </row>
    <row r="369">
      <c r="A369" s="8" t="n"/>
      <c r="B369" s="8" t="n"/>
      <c r="C369" s="8" t="n"/>
      <c r="D369" s="14" t="n"/>
      <c r="E369" s="14" t="n"/>
      <c r="F369" s="12" t="n"/>
      <c r="G369" s="12" t="n"/>
      <c r="H369" s="12" t="n"/>
      <c r="I369" s="8" t="n"/>
      <c r="J369" s="11" t="n"/>
      <c r="K369" s="15">
        <f>IF(OR(D369="",E369=""),"",MAX(E369-D369,0))</f>
        <v/>
      </c>
      <c r="L369" s="15">
        <f>IF(K369="","",IF(Regole!$B$5&gt;0,MIN(K369,Regole!$B$5),K369))</f>
        <v/>
      </c>
      <c r="M369" s="15">
        <f>IF(F369="","",MAX(F369-N(G369)-N(H369),0))</f>
        <v/>
      </c>
      <c r="N369" s="16">
        <f>IF(OR(K369="",F369=""),"",IF(I369="Sì",0,ROUND((M369+N(H369)*(1-Regole!$B$7))*L369*Regole!$B$4,2)))</f>
        <v/>
      </c>
      <c r="O369" s="16">
        <f>IF(N369="","",IF(I369="Sì",0,N(J369)-N369))</f>
        <v/>
      </c>
      <c r="P369" s="15">
        <f>IF(OR(K369="",F369=""),"",IF(I369="Sì",0,M369*L369))</f>
        <v/>
      </c>
      <c r="Q369" s="15">
        <f>IF(OR(K369="",F369=""),"",IF(I369="Sì",0,N(H369)*L369))</f>
        <v/>
      </c>
      <c r="R369" s="15">
        <f>IF(OR(K369="",F369=""),"",IF(I369="Sì",0,F369*K369-P369-Q369))</f>
        <v/>
      </c>
      <c r="S369" s="17">
        <f>IF(D369="","",DATE(YEAR(D369),MONTH(D369),1))</f>
        <v/>
      </c>
    </row>
    <row r="370">
      <c r="A370" s="8" t="n"/>
      <c r="B370" s="8" t="n"/>
      <c r="C370" s="8" t="n"/>
      <c r="D370" s="14" t="n"/>
      <c r="E370" s="14" t="n"/>
      <c r="F370" s="12" t="n"/>
      <c r="G370" s="12" t="n"/>
      <c r="H370" s="12" t="n"/>
      <c r="I370" s="8" t="n"/>
      <c r="J370" s="11" t="n"/>
      <c r="K370" s="15">
        <f>IF(OR(D370="",E370=""),"",MAX(E370-D370,0))</f>
        <v/>
      </c>
      <c r="L370" s="15">
        <f>IF(K370="","",IF(Regole!$B$5&gt;0,MIN(K370,Regole!$B$5),K370))</f>
        <v/>
      </c>
      <c r="M370" s="15">
        <f>IF(F370="","",MAX(F370-N(G370)-N(H370),0))</f>
        <v/>
      </c>
      <c r="N370" s="16">
        <f>IF(OR(K370="",F370=""),"",IF(I370="Sì",0,ROUND((M370+N(H370)*(1-Regole!$B$7))*L370*Regole!$B$4,2)))</f>
        <v/>
      </c>
      <c r="O370" s="16">
        <f>IF(N370="","",IF(I370="Sì",0,N(J370)-N370))</f>
        <v/>
      </c>
      <c r="P370" s="15">
        <f>IF(OR(K370="",F370=""),"",IF(I370="Sì",0,M370*L370))</f>
        <v/>
      </c>
      <c r="Q370" s="15">
        <f>IF(OR(K370="",F370=""),"",IF(I370="Sì",0,N(H370)*L370))</f>
        <v/>
      </c>
      <c r="R370" s="15">
        <f>IF(OR(K370="",F370=""),"",IF(I370="Sì",0,F370*K370-P370-Q370))</f>
        <v/>
      </c>
      <c r="S370" s="17">
        <f>IF(D370="","",DATE(YEAR(D370),MONTH(D370),1))</f>
        <v/>
      </c>
    </row>
    <row r="371">
      <c r="A371" s="8" t="n"/>
      <c r="B371" s="8" t="n"/>
      <c r="C371" s="8" t="n"/>
      <c r="D371" s="14" t="n"/>
      <c r="E371" s="14" t="n"/>
      <c r="F371" s="12" t="n"/>
      <c r="G371" s="12" t="n"/>
      <c r="H371" s="12" t="n"/>
      <c r="I371" s="8" t="n"/>
      <c r="J371" s="11" t="n"/>
      <c r="K371" s="15">
        <f>IF(OR(D371="",E371=""),"",MAX(E371-D371,0))</f>
        <v/>
      </c>
      <c r="L371" s="15">
        <f>IF(K371="","",IF(Regole!$B$5&gt;0,MIN(K371,Regole!$B$5),K371))</f>
        <v/>
      </c>
      <c r="M371" s="15">
        <f>IF(F371="","",MAX(F371-N(G371)-N(H371),0))</f>
        <v/>
      </c>
      <c r="N371" s="16">
        <f>IF(OR(K371="",F371=""),"",IF(I371="Sì",0,ROUND((M371+N(H371)*(1-Regole!$B$7))*L371*Regole!$B$4,2)))</f>
        <v/>
      </c>
      <c r="O371" s="16">
        <f>IF(N371="","",IF(I371="Sì",0,N(J371)-N371))</f>
        <v/>
      </c>
      <c r="P371" s="15">
        <f>IF(OR(K371="",F371=""),"",IF(I371="Sì",0,M371*L371))</f>
        <v/>
      </c>
      <c r="Q371" s="15">
        <f>IF(OR(K371="",F371=""),"",IF(I371="Sì",0,N(H371)*L371))</f>
        <v/>
      </c>
      <c r="R371" s="15">
        <f>IF(OR(K371="",F371=""),"",IF(I371="Sì",0,F371*K371-P371-Q371))</f>
        <v/>
      </c>
      <c r="S371" s="17">
        <f>IF(D371="","",DATE(YEAR(D371),MONTH(D371),1))</f>
        <v/>
      </c>
    </row>
    <row r="372">
      <c r="A372" s="8" t="n"/>
      <c r="B372" s="8" t="n"/>
      <c r="C372" s="8" t="n"/>
      <c r="D372" s="14" t="n"/>
      <c r="E372" s="14" t="n"/>
      <c r="F372" s="12" t="n"/>
      <c r="G372" s="12" t="n"/>
      <c r="H372" s="12" t="n"/>
      <c r="I372" s="8" t="n"/>
      <c r="J372" s="11" t="n"/>
      <c r="K372" s="15">
        <f>IF(OR(D372="",E372=""),"",MAX(E372-D372,0))</f>
        <v/>
      </c>
      <c r="L372" s="15">
        <f>IF(K372="","",IF(Regole!$B$5&gt;0,MIN(K372,Regole!$B$5),K372))</f>
        <v/>
      </c>
      <c r="M372" s="15">
        <f>IF(F372="","",MAX(F372-N(G372)-N(H372),0))</f>
        <v/>
      </c>
      <c r="N372" s="16">
        <f>IF(OR(K372="",F372=""),"",IF(I372="Sì",0,ROUND((M372+N(H372)*(1-Regole!$B$7))*L372*Regole!$B$4,2)))</f>
        <v/>
      </c>
      <c r="O372" s="16">
        <f>IF(N372="","",IF(I372="Sì",0,N(J372)-N372))</f>
        <v/>
      </c>
      <c r="P372" s="15">
        <f>IF(OR(K372="",F372=""),"",IF(I372="Sì",0,M372*L372))</f>
        <v/>
      </c>
      <c r="Q372" s="15">
        <f>IF(OR(K372="",F372=""),"",IF(I372="Sì",0,N(H372)*L372))</f>
        <v/>
      </c>
      <c r="R372" s="15">
        <f>IF(OR(K372="",F372=""),"",IF(I372="Sì",0,F372*K372-P372-Q372))</f>
        <v/>
      </c>
      <c r="S372" s="17">
        <f>IF(D372="","",DATE(YEAR(D372),MONTH(D372),1))</f>
        <v/>
      </c>
    </row>
    <row r="373">
      <c r="A373" s="8" t="n"/>
      <c r="B373" s="8" t="n"/>
      <c r="C373" s="8" t="n"/>
      <c r="D373" s="14" t="n"/>
      <c r="E373" s="14" t="n"/>
      <c r="F373" s="12" t="n"/>
      <c r="G373" s="12" t="n"/>
      <c r="H373" s="12" t="n"/>
      <c r="I373" s="8" t="n"/>
      <c r="J373" s="11" t="n"/>
      <c r="K373" s="15">
        <f>IF(OR(D373="",E373=""),"",MAX(E373-D373,0))</f>
        <v/>
      </c>
      <c r="L373" s="15">
        <f>IF(K373="","",IF(Regole!$B$5&gt;0,MIN(K373,Regole!$B$5),K373))</f>
        <v/>
      </c>
      <c r="M373" s="15">
        <f>IF(F373="","",MAX(F373-N(G373)-N(H373),0))</f>
        <v/>
      </c>
      <c r="N373" s="16">
        <f>IF(OR(K373="",F373=""),"",IF(I373="Sì",0,ROUND((M373+N(H373)*(1-Regole!$B$7))*L373*Regole!$B$4,2)))</f>
        <v/>
      </c>
      <c r="O373" s="16">
        <f>IF(N373="","",IF(I373="Sì",0,N(J373)-N373))</f>
        <v/>
      </c>
      <c r="P373" s="15">
        <f>IF(OR(K373="",F373=""),"",IF(I373="Sì",0,M373*L373))</f>
        <v/>
      </c>
      <c r="Q373" s="15">
        <f>IF(OR(K373="",F373=""),"",IF(I373="Sì",0,N(H373)*L373))</f>
        <v/>
      </c>
      <c r="R373" s="15">
        <f>IF(OR(K373="",F373=""),"",IF(I373="Sì",0,F373*K373-P373-Q373))</f>
        <v/>
      </c>
      <c r="S373" s="17">
        <f>IF(D373="","",DATE(YEAR(D373),MONTH(D373),1))</f>
        <v/>
      </c>
    </row>
    <row r="374">
      <c r="A374" s="8" t="n"/>
      <c r="B374" s="8" t="n"/>
      <c r="C374" s="8" t="n"/>
      <c r="D374" s="14" t="n"/>
      <c r="E374" s="14" t="n"/>
      <c r="F374" s="12" t="n"/>
      <c r="G374" s="12" t="n"/>
      <c r="H374" s="12" t="n"/>
      <c r="I374" s="8" t="n"/>
      <c r="J374" s="11" t="n"/>
      <c r="K374" s="15">
        <f>IF(OR(D374="",E374=""),"",MAX(E374-D374,0))</f>
        <v/>
      </c>
      <c r="L374" s="15">
        <f>IF(K374="","",IF(Regole!$B$5&gt;0,MIN(K374,Regole!$B$5),K374))</f>
        <v/>
      </c>
      <c r="M374" s="15">
        <f>IF(F374="","",MAX(F374-N(G374)-N(H374),0))</f>
        <v/>
      </c>
      <c r="N374" s="16">
        <f>IF(OR(K374="",F374=""),"",IF(I374="Sì",0,ROUND((M374+N(H374)*(1-Regole!$B$7))*L374*Regole!$B$4,2)))</f>
        <v/>
      </c>
      <c r="O374" s="16">
        <f>IF(N374="","",IF(I374="Sì",0,N(J374)-N374))</f>
        <v/>
      </c>
      <c r="P374" s="15">
        <f>IF(OR(K374="",F374=""),"",IF(I374="Sì",0,M374*L374))</f>
        <v/>
      </c>
      <c r="Q374" s="15">
        <f>IF(OR(K374="",F374=""),"",IF(I374="Sì",0,N(H374)*L374))</f>
        <v/>
      </c>
      <c r="R374" s="15">
        <f>IF(OR(K374="",F374=""),"",IF(I374="Sì",0,F374*K374-P374-Q374))</f>
        <v/>
      </c>
      <c r="S374" s="17">
        <f>IF(D374="","",DATE(YEAR(D374),MONTH(D374),1))</f>
        <v/>
      </c>
    </row>
    <row r="375">
      <c r="A375" s="8" t="n"/>
      <c r="B375" s="8" t="n"/>
      <c r="C375" s="8" t="n"/>
      <c r="D375" s="14" t="n"/>
      <c r="E375" s="14" t="n"/>
      <c r="F375" s="12" t="n"/>
      <c r="G375" s="12" t="n"/>
      <c r="H375" s="12" t="n"/>
      <c r="I375" s="8" t="n"/>
      <c r="J375" s="11" t="n"/>
      <c r="K375" s="15">
        <f>IF(OR(D375="",E375=""),"",MAX(E375-D375,0))</f>
        <v/>
      </c>
      <c r="L375" s="15">
        <f>IF(K375="","",IF(Regole!$B$5&gt;0,MIN(K375,Regole!$B$5),K375))</f>
        <v/>
      </c>
      <c r="M375" s="15">
        <f>IF(F375="","",MAX(F375-N(G375)-N(H375),0))</f>
        <v/>
      </c>
      <c r="N375" s="16">
        <f>IF(OR(K375="",F375=""),"",IF(I375="Sì",0,ROUND((M375+N(H375)*(1-Regole!$B$7))*L375*Regole!$B$4,2)))</f>
        <v/>
      </c>
      <c r="O375" s="16">
        <f>IF(N375="","",IF(I375="Sì",0,N(J375)-N375))</f>
        <v/>
      </c>
      <c r="P375" s="15">
        <f>IF(OR(K375="",F375=""),"",IF(I375="Sì",0,M375*L375))</f>
        <v/>
      </c>
      <c r="Q375" s="15">
        <f>IF(OR(K375="",F375=""),"",IF(I375="Sì",0,N(H375)*L375))</f>
        <v/>
      </c>
      <c r="R375" s="15">
        <f>IF(OR(K375="",F375=""),"",IF(I375="Sì",0,F375*K375-P375-Q375))</f>
        <v/>
      </c>
      <c r="S375" s="17">
        <f>IF(D375="","",DATE(YEAR(D375),MONTH(D375),1))</f>
        <v/>
      </c>
    </row>
    <row r="376">
      <c r="A376" s="8" t="n"/>
      <c r="B376" s="8" t="n"/>
      <c r="C376" s="8" t="n"/>
      <c r="D376" s="14" t="n"/>
      <c r="E376" s="14" t="n"/>
      <c r="F376" s="12" t="n"/>
      <c r="G376" s="12" t="n"/>
      <c r="H376" s="12" t="n"/>
      <c r="I376" s="8" t="n"/>
      <c r="J376" s="11" t="n"/>
      <c r="K376" s="15">
        <f>IF(OR(D376="",E376=""),"",MAX(E376-D376,0))</f>
        <v/>
      </c>
      <c r="L376" s="15">
        <f>IF(K376="","",IF(Regole!$B$5&gt;0,MIN(K376,Regole!$B$5),K376))</f>
        <v/>
      </c>
      <c r="M376" s="15">
        <f>IF(F376="","",MAX(F376-N(G376)-N(H376),0))</f>
        <v/>
      </c>
      <c r="N376" s="16">
        <f>IF(OR(K376="",F376=""),"",IF(I376="Sì",0,ROUND((M376+N(H376)*(1-Regole!$B$7))*L376*Regole!$B$4,2)))</f>
        <v/>
      </c>
      <c r="O376" s="16">
        <f>IF(N376="","",IF(I376="Sì",0,N(J376)-N376))</f>
        <v/>
      </c>
      <c r="P376" s="15">
        <f>IF(OR(K376="",F376=""),"",IF(I376="Sì",0,M376*L376))</f>
        <v/>
      </c>
      <c r="Q376" s="15">
        <f>IF(OR(K376="",F376=""),"",IF(I376="Sì",0,N(H376)*L376))</f>
        <v/>
      </c>
      <c r="R376" s="15">
        <f>IF(OR(K376="",F376=""),"",IF(I376="Sì",0,F376*K376-P376-Q376))</f>
        <v/>
      </c>
      <c r="S376" s="17">
        <f>IF(D376="","",DATE(YEAR(D376),MONTH(D376),1))</f>
        <v/>
      </c>
    </row>
    <row r="377">
      <c r="A377" s="8" t="n"/>
      <c r="B377" s="8" t="n"/>
      <c r="C377" s="8" t="n"/>
      <c r="D377" s="14" t="n"/>
      <c r="E377" s="14" t="n"/>
      <c r="F377" s="12" t="n"/>
      <c r="G377" s="12" t="n"/>
      <c r="H377" s="12" t="n"/>
      <c r="I377" s="8" t="n"/>
      <c r="J377" s="11" t="n"/>
      <c r="K377" s="15">
        <f>IF(OR(D377="",E377=""),"",MAX(E377-D377,0))</f>
        <v/>
      </c>
      <c r="L377" s="15">
        <f>IF(K377="","",IF(Regole!$B$5&gt;0,MIN(K377,Regole!$B$5),K377))</f>
        <v/>
      </c>
      <c r="M377" s="15">
        <f>IF(F377="","",MAX(F377-N(G377)-N(H377),0))</f>
        <v/>
      </c>
      <c r="N377" s="16">
        <f>IF(OR(K377="",F377=""),"",IF(I377="Sì",0,ROUND((M377+N(H377)*(1-Regole!$B$7))*L377*Regole!$B$4,2)))</f>
        <v/>
      </c>
      <c r="O377" s="16">
        <f>IF(N377="","",IF(I377="Sì",0,N(J377)-N377))</f>
        <v/>
      </c>
      <c r="P377" s="15">
        <f>IF(OR(K377="",F377=""),"",IF(I377="Sì",0,M377*L377))</f>
        <v/>
      </c>
      <c r="Q377" s="15">
        <f>IF(OR(K377="",F377=""),"",IF(I377="Sì",0,N(H377)*L377))</f>
        <v/>
      </c>
      <c r="R377" s="15">
        <f>IF(OR(K377="",F377=""),"",IF(I377="Sì",0,F377*K377-P377-Q377))</f>
        <v/>
      </c>
      <c r="S377" s="17">
        <f>IF(D377="","",DATE(YEAR(D377),MONTH(D377),1))</f>
        <v/>
      </c>
    </row>
    <row r="378">
      <c r="A378" s="8" t="n"/>
      <c r="B378" s="8" t="n"/>
      <c r="C378" s="8" t="n"/>
      <c r="D378" s="14" t="n"/>
      <c r="E378" s="14" t="n"/>
      <c r="F378" s="12" t="n"/>
      <c r="G378" s="12" t="n"/>
      <c r="H378" s="12" t="n"/>
      <c r="I378" s="8" t="n"/>
      <c r="J378" s="11" t="n"/>
      <c r="K378" s="15">
        <f>IF(OR(D378="",E378=""),"",MAX(E378-D378,0))</f>
        <v/>
      </c>
      <c r="L378" s="15">
        <f>IF(K378="","",IF(Regole!$B$5&gt;0,MIN(K378,Regole!$B$5),K378))</f>
        <v/>
      </c>
      <c r="M378" s="15">
        <f>IF(F378="","",MAX(F378-N(G378)-N(H378),0))</f>
        <v/>
      </c>
      <c r="N378" s="16">
        <f>IF(OR(K378="",F378=""),"",IF(I378="Sì",0,ROUND((M378+N(H378)*(1-Regole!$B$7))*L378*Regole!$B$4,2)))</f>
        <v/>
      </c>
      <c r="O378" s="16">
        <f>IF(N378="","",IF(I378="Sì",0,N(J378)-N378))</f>
        <v/>
      </c>
      <c r="P378" s="15">
        <f>IF(OR(K378="",F378=""),"",IF(I378="Sì",0,M378*L378))</f>
        <v/>
      </c>
      <c r="Q378" s="15">
        <f>IF(OR(K378="",F378=""),"",IF(I378="Sì",0,N(H378)*L378))</f>
        <v/>
      </c>
      <c r="R378" s="15">
        <f>IF(OR(K378="",F378=""),"",IF(I378="Sì",0,F378*K378-P378-Q378))</f>
        <v/>
      </c>
      <c r="S378" s="17">
        <f>IF(D378="","",DATE(YEAR(D378),MONTH(D378),1))</f>
        <v/>
      </c>
    </row>
    <row r="379">
      <c r="A379" s="8" t="n"/>
      <c r="B379" s="8" t="n"/>
      <c r="C379" s="8" t="n"/>
      <c r="D379" s="14" t="n"/>
      <c r="E379" s="14" t="n"/>
      <c r="F379" s="12" t="n"/>
      <c r="G379" s="12" t="n"/>
      <c r="H379" s="12" t="n"/>
      <c r="I379" s="8" t="n"/>
      <c r="J379" s="11" t="n"/>
      <c r="K379" s="15">
        <f>IF(OR(D379="",E379=""),"",MAX(E379-D379,0))</f>
        <v/>
      </c>
      <c r="L379" s="15">
        <f>IF(K379="","",IF(Regole!$B$5&gt;0,MIN(K379,Regole!$B$5),K379))</f>
        <v/>
      </c>
      <c r="M379" s="15">
        <f>IF(F379="","",MAX(F379-N(G379)-N(H379),0))</f>
        <v/>
      </c>
      <c r="N379" s="16">
        <f>IF(OR(K379="",F379=""),"",IF(I379="Sì",0,ROUND((M379+N(H379)*(1-Regole!$B$7))*L379*Regole!$B$4,2)))</f>
        <v/>
      </c>
      <c r="O379" s="16">
        <f>IF(N379="","",IF(I379="Sì",0,N(J379)-N379))</f>
        <v/>
      </c>
      <c r="P379" s="15">
        <f>IF(OR(K379="",F379=""),"",IF(I379="Sì",0,M379*L379))</f>
        <v/>
      </c>
      <c r="Q379" s="15">
        <f>IF(OR(K379="",F379=""),"",IF(I379="Sì",0,N(H379)*L379))</f>
        <v/>
      </c>
      <c r="R379" s="15">
        <f>IF(OR(K379="",F379=""),"",IF(I379="Sì",0,F379*K379-P379-Q379))</f>
        <v/>
      </c>
      <c r="S379" s="17">
        <f>IF(D379="","",DATE(YEAR(D379),MONTH(D379),1))</f>
        <v/>
      </c>
    </row>
    <row r="380">
      <c r="A380" s="8" t="n"/>
      <c r="B380" s="8" t="n"/>
      <c r="C380" s="8" t="n"/>
      <c r="D380" s="14" t="n"/>
      <c r="E380" s="14" t="n"/>
      <c r="F380" s="12" t="n"/>
      <c r="G380" s="12" t="n"/>
      <c r="H380" s="12" t="n"/>
      <c r="I380" s="8" t="n"/>
      <c r="J380" s="11" t="n"/>
      <c r="K380" s="15">
        <f>IF(OR(D380="",E380=""),"",MAX(E380-D380,0))</f>
        <v/>
      </c>
      <c r="L380" s="15">
        <f>IF(K380="","",IF(Regole!$B$5&gt;0,MIN(K380,Regole!$B$5),K380))</f>
        <v/>
      </c>
      <c r="M380" s="15">
        <f>IF(F380="","",MAX(F380-N(G380)-N(H380),0))</f>
        <v/>
      </c>
      <c r="N380" s="16">
        <f>IF(OR(K380="",F380=""),"",IF(I380="Sì",0,ROUND((M380+N(H380)*(1-Regole!$B$7))*L380*Regole!$B$4,2)))</f>
        <v/>
      </c>
      <c r="O380" s="16">
        <f>IF(N380="","",IF(I380="Sì",0,N(J380)-N380))</f>
        <v/>
      </c>
      <c r="P380" s="15">
        <f>IF(OR(K380="",F380=""),"",IF(I380="Sì",0,M380*L380))</f>
        <v/>
      </c>
      <c r="Q380" s="15">
        <f>IF(OR(K380="",F380=""),"",IF(I380="Sì",0,N(H380)*L380))</f>
        <v/>
      </c>
      <c r="R380" s="15">
        <f>IF(OR(K380="",F380=""),"",IF(I380="Sì",0,F380*K380-P380-Q380))</f>
        <v/>
      </c>
      <c r="S380" s="17">
        <f>IF(D380="","",DATE(YEAR(D380),MONTH(D380),1))</f>
        <v/>
      </c>
    </row>
    <row r="381">
      <c r="A381" s="8" t="n"/>
      <c r="B381" s="8" t="n"/>
      <c r="C381" s="8" t="n"/>
      <c r="D381" s="14" t="n"/>
      <c r="E381" s="14" t="n"/>
      <c r="F381" s="12" t="n"/>
      <c r="G381" s="12" t="n"/>
      <c r="H381" s="12" t="n"/>
      <c r="I381" s="8" t="n"/>
      <c r="J381" s="11" t="n"/>
      <c r="K381" s="15">
        <f>IF(OR(D381="",E381=""),"",MAX(E381-D381,0))</f>
        <v/>
      </c>
      <c r="L381" s="15">
        <f>IF(K381="","",IF(Regole!$B$5&gt;0,MIN(K381,Regole!$B$5),K381))</f>
        <v/>
      </c>
      <c r="M381" s="15">
        <f>IF(F381="","",MAX(F381-N(G381)-N(H381),0))</f>
        <v/>
      </c>
      <c r="N381" s="16">
        <f>IF(OR(K381="",F381=""),"",IF(I381="Sì",0,ROUND((M381+N(H381)*(1-Regole!$B$7))*L381*Regole!$B$4,2)))</f>
        <v/>
      </c>
      <c r="O381" s="16">
        <f>IF(N381="","",IF(I381="Sì",0,N(J381)-N381))</f>
        <v/>
      </c>
      <c r="P381" s="15">
        <f>IF(OR(K381="",F381=""),"",IF(I381="Sì",0,M381*L381))</f>
        <v/>
      </c>
      <c r="Q381" s="15">
        <f>IF(OR(K381="",F381=""),"",IF(I381="Sì",0,N(H381)*L381))</f>
        <v/>
      </c>
      <c r="R381" s="15">
        <f>IF(OR(K381="",F381=""),"",IF(I381="Sì",0,F381*K381-P381-Q381))</f>
        <v/>
      </c>
      <c r="S381" s="17">
        <f>IF(D381="","",DATE(YEAR(D381),MONTH(D381),1))</f>
        <v/>
      </c>
    </row>
    <row r="382">
      <c r="A382" s="8" t="n"/>
      <c r="B382" s="8" t="n"/>
      <c r="C382" s="8" t="n"/>
      <c r="D382" s="14" t="n"/>
      <c r="E382" s="14" t="n"/>
      <c r="F382" s="12" t="n"/>
      <c r="G382" s="12" t="n"/>
      <c r="H382" s="12" t="n"/>
      <c r="I382" s="8" t="n"/>
      <c r="J382" s="11" t="n"/>
      <c r="K382" s="15">
        <f>IF(OR(D382="",E382=""),"",MAX(E382-D382,0))</f>
        <v/>
      </c>
      <c r="L382" s="15">
        <f>IF(K382="","",IF(Regole!$B$5&gt;0,MIN(K382,Regole!$B$5),K382))</f>
        <v/>
      </c>
      <c r="M382" s="15">
        <f>IF(F382="","",MAX(F382-N(G382)-N(H382),0))</f>
        <v/>
      </c>
      <c r="N382" s="16">
        <f>IF(OR(K382="",F382=""),"",IF(I382="Sì",0,ROUND((M382+N(H382)*(1-Regole!$B$7))*L382*Regole!$B$4,2)))</f>
        <v/>
      </c>
      <c r="O382" s="16">
        <f>IF(N382="","",IF(I382="Sì",0,N(J382)-N382))</f>
        <v/>
      </c>
      <c r="P382" s="15">
        <f>IF(OR(K382="",F382=""),"",IF(I382="Sì",0,M382*L382))</f>
        <v/>
      </c>
      <c r="Q382" s="15">
        <f>IF(OR(K382="",F382=""),"",IF(I382="Sì",0,N(H382)*L382))</f>
        <v/>
      </c>
      <c r="R382" s="15">
        <f>IF(OR(K382="",F382=""),"",IF(I382="Sì",0,F382*K382-P382-Q382))</f>
        <v/>
      </c>
      <c r="S382" s="17">
        <f>IF(D382="","",DATE(YEAR(D382),MONTH(D382),1))</f>
        <v/>
      </c>
    </row>
    <row r="383">
      <c r="A383" s="8" t="n"/>
      <c r="B383" s="8" t="n"/>
      <c r="C383" s="8" t="n"/>
      <c r="D383" s="14" t="n"/>
      <c r="E383" s="14" t="n"/>
      <c r="F383" s="12" t="n"/>
      <c r="G383" s="12" t="n"/>
      <c r="H383" s="12" t="n"/>
      <c r="I383" s="8" t="n"/>
      <c r="J383" s="11" t="n"/>
      <c r="K383" s="15">
        <f>IF(OR(D383="",E383=""),"",MAX(E383-D383,0))</f>
        <v/>
      </c>
      <c r="L383" s="15">
        <f>IF(K383="","",IF(Regole!$B$5&gt;0,MIN(K383,Regole!$B$5),K383))</f>
        <v/>
      </c>
      <c r="M383" s="15">
        <f>IF(F383="","",MAX(F383-N(G383)-N(H383),0))</f>
        <v/>
      </c>
      <c r="N383" s="16">
        <f>IF(OR(K383="",F383=""),"",IF(I383="Sì",0,ROUND((M383+N(H383)*(1-Regole!$B$7))*L383*Regole!$B$4,2)))</f>
        <v/>
      </c>
      <c r="O383" s="16">
        <f>IF(N383="","",IF(I383="Sì",0,N(J383)-N383))</f>
        <v/>
      </c>
      <c r="P383" s="15">
        <f>IF(OR(K383="",F383=""),"",IF(I383="Sì",0,M383*L383))</f>
        <v/>
      </c>
      <c r="Q383" s="15">
        <f>IF(OR(K383="",F383=""),"",IF(I383="Sì",0,N(H383)*L383))</f>
        <v/>
      </c>
      <c r="R383" s="15">
        <f>IF(OR(K383="",F383=""),"",IF(I383="Sì",0,F383*K383-P383-Q383))</f>
        <v/>
      </c>
      <c r="S383" s="17">
        <f>IF(D383="","",DATE(YEAR(D383),MONTH(D383),1))</f>
        <v/>
      </c>
    </row>
    <row r="384">
      <c r="A384" s="8" t="n"/>
      <c r="B384" s="8" t="n"/>
      <c r="C384" s="8" t="n"/>
      <c r="D384" s="14" t="n"/>
      <c r="E384" s="14" t="n"/>
      <c r="F384" s="12" t="n"/>
      <c r="G384" s="12" t="n"/>
      <c r="H384" s="12" t="n"/>
      <c r="I384" s="8" t="n"/>
      <c r="J384" s="11" t="n"/>
      <c r="K384" s="15">
        <f>IF(OR(D384="",E384=""),"",MAX(E384-D384,0))</f>
        <v/>
      </c>
      <c r="L384" s="15">
        <f>IF(K384="","",IF(Regole!$B$5&gt;0,MIN(K384,Regole!$B$5),K384))</f>
        <v/>
      </c>
      <c r="M384" s="15">
        <f>IF(F384="","",MAX(F384-N(G384)-N(H384),0))</f>
        <v/>
      </c>
      <c r="N384" s="16">
        <f>IF(OR(K384="",F384=""),"",IF(I384="Sì",0,ROUND((M384+N(H384)*(1-Regole!$B$7))*L384*Regole!$B$4,2)))</f>
        <v/>
      </c>
      <c r="O384" s="16">
        <f>IF(N384="","",IF(I384="Sì",0,N(J384)-N384))</f>
        <v/>
      </c>
      <c r="P384" s="15">
        <f>IF(OR(K384="",F384=""),"",IF(I384="Sì",0,M384*L384))</f>
        <v/>
      </c>
      <c r="Q384" s="15">
        <f>IF(OR(K384="",F384=""),"",IF(I384="Sì",0,N(H384)*L384))</f>
        <v/>
      </c>
      <c r="R384" s="15">
        <f>IF(OR(K384="",F384=""),"",IF(I384="Sì",0,F384*K384-P384-Q384))</f>
        <v/>
      </c>
      <c r="S384" s="17">
        <f>IF(D384="","",DATE(YEAR(D384),MONTH(D384),1))</f>
        <v/>
      </c>
    </row>
    <row r="385">
      <c r="A385" s="8" t="n"/>
      <c r="B385" s="8" t="n"/>
      <c r="C385" s="8" t="n"/>
      <c r="D385" s="14" t="n"/>
      <c r="E385" s="14" t="n"/>
      <c r="F385" s="12" t="n"/>
      <c r="G385" s="12" t="n"/>
      <c r="H385" s="12" t="n"/>
      <c r="I385" s="8" t="n"/>
      <c r="J385" s="11" t="n"/>
      <c r="K385" s="15">
        <f>IF(OR(D385="",E385=""),"",MAX(E385-D385,0))</f>
        <v/>
      </c>
      <c r="L385" s="15">
        <f>IF(K385="","",IF(Regole!$B$5&gt;0,MIN(K385,Regole!$B$5),K385))</f>
        <v/>
      </c>
      <c r="M385" s="15">
        <f>IF(F385="","",MAX(F385-N(G385)-N(H385),0))</f>
        <v/>
      </c>
      <c r="N385" s="16">
        <f>IF(OR(K385="",F385=""),"",IF(I385="Sì",0,ROUND((M385+N(H385)*(1-Regole!$B$7))*L385*Regole!$B$4,2)))</f>
        <v/>
      </c>
      <c r="O385" s="16">
        <f>IF(N385="","",IF(I385="Sì",0,N(J385)-N385))</f>
        <v/>
      </c>
      <c r="P385" s="15">
        <f>IF(OR(K385="",F385=""),"",IF(I385="Sì",0,M385*L385))</f>
        <v/>
      </c>
      <c r="Q385" s="15">
        <f>IF(OR(K385="",F385=""),"",IF(I385="Sì",0,N(H385)*L385))</f>
        <v/>
      </c>
      <c r="R385" s="15">
        <f>IF(OR(K385="",F385=""),"",IF(I385="Sì",0,F385*K385-P385-Q385))</f>
        <v/>
      </c>
      <c r="S385" s="17">
        <f>IF(D385="","",DATE(YEAR(D385),MONTH(D385),1))</f>
        <v/>
      </c>
    </row>
    <row r="386">
      <c r="A386" s="8" t="n"/>
      <c r="B386" s="8" t="n"/>
      <c r="C386" s="8" t="n"/>
      <c r="D386" s="14" t="n"/>
      <c r="E386" s="14" t="n"/>
      <c r="F386" s="12" t="n"/>
      <c r="G386" s="12" t="n"/>
      <c r="H386" s="12" t="n"/>
      <c r="I386" s="8" t="n"/>
      <c r="J386" s="11" t="n"/>
      <c r="K386" s="15">
        <f>IF(OR(D386="",E386=""),"",MAX(E386-D386,0))</f>
        <v/>
      </c>
      <c r="L386" s="15">
        <f>IF(K386="","",IF(Regole!$B$5&gt;0,MIN(K386,Regole!$B$5),K386))</f>
        <v/>
      </c>
      <c r="M386" s="15">
        <f>IF(F386="","",MAX(F386-N(G386)-N(H386),0))</f>
        <v/>
      </c>
      <c r="N386" s="16">
        <f>IF(OR(K386="",F386=""),"",IF(I386="Sì",0,ROUND((M386+N(H386)*(1-Regole!$B$7))*L386*Regole!$B$4,2)))</f>
        <v/>
      </c>
      <c r="O386" s="16">
        <f>IF(N386="","",IF(I386="Sì",0,N(J386)-N386))</f>
        <v/>
      </c>
      <c r="P386" s="15">
        <f>IF(OR(K386="",F386=""),"",IF(I386="Sì",0,M386*L386))</f>
        <v/>
      </c>
      <c r="Q386" s="15">
        <f>IF(OR(K386="",F386=""),"",IF(I386="Sì",0,N(H386)*L386))</f>
        <v/>
      </c>
      <c r="R386" s="15">
        <f>IF(OR(K386="",F386=""),"",IF(I386="Sì",0,F386*K386-P386-Q386))</f>
        <v/>
      </c>
      <c r="S386" s="17">
        <f>IF(D386="","",DATE(YEAR(D386),MONTH(D386),1))</f>
        <v/>
      </c>
    </row>
    <row r="387">
      <c r="A387" s="8" t="n"/>
      <c r="B387" s="8" t="n"/>
      <c r="C387" s="8" t="n"/>
      <c r="D387" s="14" t="n"/>
      <c r="E387" s="14" t="n"/>
      <c r="F387" s="12" t="n"/>
      <c r="G387" s="12" t="n"/>
      <c r="H387" s="12" t="n"/>
      <c r="I387" s="8" t="n"/>
      <c r="J387" s="11" t="n"/>
      <c r="K387" s="15">
        <f>IF(OR(D387="",E387=""),"",MAX(E387-D387,0))</f>
        <v/>
      </c>
      <c r="L387" s="15">
        <f>IF(K387="","",IF(Regole!$B$5&gt;0,MIN(K387,Regole!$B$5),K387))</f>
        <v/>
      </c>
      <c r="M387" s="15">
        <f>IF(F387="","",MAX(F387-N(G387)-N(H387),0))</f>
        <v/>
      </c>
      <c r="N387" s="16">
        <f>IF(OR(K387="",F387=""),"",IF(I387="Sì",0,ROUND((M387+N(H387)*(1-Regole!$B$7))*L387*Regole!$B$4,2)))</f>
        <v/>
      </c>
      <c r="O387" s="16">
        <f>IF(N387="","",IF(I387="Sì",0,N(J387)-N387))</f>
        <v/>
      </c>
      <c r="P387" s="15">
        <f>IF(OR(K387="",F387=""),"",IF(I387="Sì",0,M387*L387))</f>
        <v/>
      </c>
      <c r="Q387" s="15">
        <f>IF(OR(K387="",F387=""),"",IF(I387="Sì",0,N(H387)*L387))</f>
        <v/>
      </c>
      <c r="R387" s="15">
        <f>IF(OR(K387="",F387=""),"",IF(I387="Sì",0,F387*K387-P387-Q387))</f>
        <v/>
      </c>
      <c r="S387" s="17">
        <f>IF(D387="","",DATE(YEAR(D387),MONTH(D387),1))</f>
        <v/>
      </c>
    </row>
    <row r="388">
      <c r="A388" s="8" t="n"/>
      <c r="B388" s="8" t="n"/>
      <c r="C388" s="8" t="n"/>
      <c r="D388" s="14" t="n"/>
      <c r="E388" s="14" t="n"/>
      <c r="F388" s="12" t="n"/>
      <c r="G388" s="12" t="n"/>
      <c r="H388" s="12" t="n"/>
      <c r="I388" s="8" t="n"/>
      <c r="J388" s="11" t="n"/>
      <c r="K388" s="15">
        <f>IF(OR(D388="",E388=""),"",MAX(E388-D388,0))</f>
        <v/>
      </c>
      <c r="L388" s="15">
        <f>IF(K388="","",IF(Regole!$B$5&gt;0,MIN(K388,Regole!$B$5),K388))</f>
        <v/>
      </c>
      <c r="M388" s="15">
        <f>IF(F388="","",MAX(F388-N(G388)-N(H388),0))</f>
        <v/>
      </c>
      <c r="N388" s="16">
        <f>IF(OR(K388="",F388=""),"",IF(I388="Sì",0,ROUND((M388+N(H388)*(1-Regole!$B$7))*L388*Regole!$B$4,2)))</f>
        <v/>
      </c>
      <c r="O388" s="16">
        <f>IF(N388="","",IF(I388="Sì",0,N(J388)-N388))</f>
        <v/>
      </c>
      <c r="P388" s="15">
        <f>IF(OR(K388="",F388=""),"",IF(I388="Sì",0,M388*L388))</f>
        <v/>
      </c>
      <c r="Q388" s="15">
        <f>IF(OR(K388="",F388=""),"",IF(I388="Sì",0,N(H388)*L388))</f>
        <v/>
      </c>
      <c r="R388" s="15">
        <f>IF(OR(K388="",F388=""),"",IF(I388="Sì",0,F388*K388-P388-Q388))</f>
        <v/>
      </c>
      <c r="S388" s="17">
        <f>IF(D388="","",DATE(YEAR(D388),MONTH(D388),1))</f>
        <v/>
      </c>
    </row>
    <row r="389">
      <c r="A389" s="8" t="n"/>
      <c r="B389" s="8" t="n"/>
      <c r="C389" s="8" t="n"/>
      <c r="D389" s="14" t="n"/>
      <c r="E389" s="14" t="n"/>
      <c r="F389" s="12" t="n"/>
      <c r="G389" s="12" t="n"/>
      <c r="H389" s="12" t="n"/>
      <c r="I389" s="8" t="n"/>
      <c r="J389" s="11" t="n"/>
      <c r="K389" s="15">
        <f>IF(OR(D389="",E389=""),"",MAX(E389-D389,0))</f>
        <v/>
      </c>
      <c r="L389" s="15">
        <f>IF(K389="","",IF(Regole!$B$5&gt;0,MIN(K389,Regole!$B$5),K389))</f>
        <v/>
      </c>
      <c r="M389" s="15">
        <f>IF(F389="","",MAX(F389-N(G389)-N(H389),0))</f>
        <v/>
      </c>
      <c r="N389" s="16">
        <f>IF(OR(K389="",F389=""),"",IF(I389="Sì",0,ROUND((M389+N(H389)*(1-Regole!$B$7))*L389*Regole!$B$4,2)))</f>
        <v/>
      </c>
      <c r="O389" s="16">
        <f>IF(N389="","",IF(I389="Sì",0,N(J389)-N389))</f>
        <v/>
      </c>
      <c r="P389" s="15">
        <f>IF(OR(K389="",F389=""),"",IF(I389="Sì",0,M389*L389))</f>
        <v/>
      </c>
      <c r="Q389" s="15">
        <f>IF(OR(K389="",F389=""),"",IF(I389="Sì",0,N(H389)*L389))</f>
        <v/>
      </c>
      <c r="R389" s="15">
        <f>IF(OR(K389="",F389=""),"",IF(I389="Sì",0,F389*K389-P389-Q389))</f>
        <v/>
      </c>
      <c r="S389" s="17">
        <f>IF(D389="","",DATE(YEAR(D389),MONTH(D389),1))</f>
        <v/>
      </c>
    </row>
    <row r="390">
      <c r="A390" s="8" t="n"/>
      <c r="B390" s="8" t="n"/>
      <c r="C390" s="8" t="n"/>
      <c r="D390" s="14" t="n"/>
      <c r="E390" s="14" t="n"/>
      <c r="F390" s="12" t="n"/>
      <c r="G390" s="12" t="n"/>
      <c r="H390" s="12" t="n"/>
      <c r="I390" s="8" t="n"/>
      <c r="J390" s="11" t="n"/>
      <c r="K390" s="15">
        <f>IF(OR(D390="",E390=""),"",MAX(E390-D390,0))</f>
        <v/>
      </c>
      <c r="L390" s="15">
        <f>IF(K390="","",IF(Regole!$B$5&gt;0,MIN(K390,Regole!$B$5),K390))</f>
        <v/>
      </c>
      <c r="M390" s="15">
        <f>IF(F390="","",MAX(F390-N(G390)-N(H390),0))</f>
        <v/>
      </c>
      <c r="N390" s="16">
        <f>IF(OR(K390="",F390=""),"",IF(I390="Sì",0,ROUND((M390+N(H390)*(1-Regole!$B$7))*L390*Regole!$B$4,2)))</f>
        <v/>
      </c>
      <c r="O390" s="16">
        <f>IF(N390="","",IF(I390="Sì",0,N(J390)-N390))</f>
        <v/>
      </c>
      <c r="P390" s="15">
        <f>IF(OR(K390="",F390=""),"",IF(I390="Sì",0,M390*L390))</f>
        <v/>
      </c>
      <c r="Q390" s="15">
        <f>IF(OR(K390="",F390=""),"",IF(I390="Sì",0,N(H390)*L390))</f>
        <v/>
      </c>
      <c r="R390" s="15">
        <f>IF(OR(K390="",F390=""),"",IF(I390="Sì",0,F390*K390-P390-Q390))</f>
        <v/>
      </c>
      <c r="S390" s="17">
        <f>IF(D390="","",DATE(YEAR(D390),MONTH(D390),1))</f>
        <v/>
      </c>
    </row>
    <row r="391">
      <c r="A391" s="8" t="n"/>
      <c r="B391" s="8" t="n"/>
      <c r="C391" s="8" t="n"/>
      <c r="D391" s="14" t="n"/>
      <c r="E391" s="14" t="n"/>
      <c r="F391" s="12" t="n"/>
      <c r="G391" s="12" t="n"/>
      <c r="H391" s="12" t="n"/>
      <c r="I391" s="8" t="n"/>
      <c r="J391" s="11" t="n"/>
      <c r="K391" s="15">
        <f>IF(OR(D391="",E391=""),"",MAX(E391-D391,0))</f>
        <v/>
      </c>
      <c r="L391" s="15">
        <f>IF(K391="","",IF(Regole!$B$5&gt;0,MIN(K391,Regole!$B$5),K391))</f>
        <v/>
      </c>
      <c r="M391" s="15">
        <f>IF(F391="","",MAX(F391-N(G391)-N(H391),0))</f>
        <v/>
      </c>
      <c r="N391" s="16">
        <f>IF(OR(K391="",F391=""),"",IF(I391="Sì",0,ROUND((M391+N(H391)*(1-Regole!$B$7))*L391*Regole!$B$4,2)))</f>
        <v/>
      </c>
      <c r="O391" s="16">
        <f>IF(N391="","",IF(I391="Sì",0,N(J391)-N391))</f>
        <v/>
      </c>
      <c r="P391" s="15">
        <f>IF(OR(K391="",F391=""),"",IF(I391="Sì",0,M391*L391))</f>
        <v/>
      </c>
      <c r="Q391" s="15">
        <f>IF(OR(K391="",F391=""),"",IF(I391="Sì",0,N(H391)*L391))</f>
        <v/>
      </c>
      <c r="R391" s="15">
        <f>IF(OR(K391="",F391=""),"",IF(I391="Sì",0,F391*K391-P391-Q391))</f>
        <v/>
      </c>
      <c r="S391" s="17">
        <f>IF(D391="","",DATE(YEAR(D391),MONTH(D391),1))</f>
        <v/>
      </c>
    </row>
    <row r="392">
      <c r="A392" s="8" t="n"/>
      <c r="B392" s="8" t="n"/>
      <c r="C392" s="8" t="n"/>
      <c r="D392" s="14" t="n"/>
      <c r="E392" s="14" t="n"/>
      <c r="F392" s="12" t="n"/>
      <c r="G392" s="12" t="n"/>
      <c r="H392" s="12" t="n"/>
      <c r="I392" s="8" t="n"/>
      <c r="J392" s="11" t="n"/>
      <c r="K392" s="15">
        <f>IF(OR(D392="",E392=""),"",MAX(E392-D392,0))</f>
        <v/>
      </c>
      <c r="L392" s="15">
        <f>IF(K392="","",IF(Regole!$B$5&gt;0,MIN(K392,Regole!$B$5),K392))</f>
        <v/>
      </c>
      <c r="M392" s="15">
        <f>IF(F392="","",MAX(F392-N(G392)-N(H392),0))</f>
        <v/>
      </c>
      <c r="N392" s="16">
        <f>IF(OR(K392="",F392=""),"",IF(I392="Sì",0,ROUND((M392+N(H392)*(1-Regole!$B$7))*L392*Regole!$B$4,2)))</f>
        <v/>
      </c>
      <c r="O392" s="16">
        <f>IF(N392="","",IF(I392="Sì",0,N(J392)-N392))</f>
        <v/>
      </c>
      <c r="P392" s="15">
        <f>IF(OR(K392="",F392=""),"",IF(I392="Sì",0,M392*L392))</f>
        <v/>
      </c>
      <c r="Q392" s="15">
        <f>IF(OR(K392="",F392=""),"",IF(I392="Sì",0,N(H392)*L392))</f>
        <v/>
      </c>
      <c r="R392" s="15">
        <f>IF(OR(K392="",F392=""),"",IF(I392="Sì",0,F392*K392-P392-Q392))</f>
        <v/>
      </c>
      <c r="S392" s="17">
        <f>IF(D392="","",DATE(YEAR(D392),MONTH(D392),1))</f>
        <v/>
      </c>
    </row>
    <row r="393">
      <c r="A393" s="8" t="n"/>
      <c r="B393" s="8" t="n"/>
      <c r="C393" s="8" t="n"/>
      <c r="D393" s="14" t="n"/>
      <c r="E393" s="14" t="n"/>
      <c r="F393" s="12" t="n"/>
      <c r="G393" s="12" t="n"/>
      <c r="H393" s="12" t="n"/>
      <c r="I393" s="8" t="n"/>
      <c r="J393" s="11" t="n"/>
      <c r="K393" s="15">
        <f>IF(OR(D393="",E393=""),"",MAX(E393-D393,0))</f>
        <v/>
      </c>
      <c r="L393" s="15">
        <f>IF(K393="","",IF(Regole!$B$5&gt;0,MIN(K393,Regole!$B$5),K393))</f>
        <v/>
      </c>
      <c r="M393" s="15">
        <f>IF(F393="","",MAX(F393-N(G393)-N(H393),0))</f>
        <v/>
      </c>
      <c r="N393" s="16">
        <f>IF(OR(K393="",F393=""),"",IF(I393="Sì",0,ROUND((M393+N(H393)*(1-Regole!$B$7))*L393*Regole!$B$4,2)))</f>
        <v/>
      </c>
      <c r="O393" s="16">
        <f>IF(N393="","",IF(I393="Sì",0,N(J393)-N393))</f>
        <v/>
      </c>
      <c r="P393" s="15">
        <f>IF(OR(K393="",F393=""),"",IF(I393="Sì",0,M393*L393))</f>
        <v/>
      </c>
      <c r="Q393" s="15">
        <f>IF(OR(K393="",F393=""),"",IF(I393="Sì",0,N(H393)*L393))</f>
        <v/>
      </c>
      <c r="R393" s="15">
        <f>IF(OR(K393="",F393=""),"",IF(I393="Sì",0,F393*K393-P393-Q393))</f>
        <v/>
      </c>
      <c r="S393" s="17">
        <f>IF(D393="","",DATE(YEAR(D393),MONTH(D393),1))</f>
        <v/>
      </c>
    </row>
    <row r="394">
      <c r="A394" s="8" t="n"/>
      <c r="B394" s="8" t="n"/>
      <c r="C394" s="8" t="n"/>
      <c r="D394" s="14" t="n"/>
      <c r="E394" s="14" t="n"/>
      <c r="F394" s="12" t="n"/>
      <c r="G394" s="12" t="n"/>
      <c r="H394" s="12" t="n"/>
      <c r="I394" s="8" t="n"/>
      <c r="J394" s="11" t="n"/>
      <c r="K394" s="15">
        <f>IF(OR(D394="",E394=""),"",MAX(E394-D394,0))</f>
        <v/>
      </c>
      <c r="L394" s="15">
        <f>IF(K394="","",IF(Regole!$B$5&gt;0,MIN(K394,Regole!$B$5),K394))</f>
        <v/>
      </c>
      <c r="M394" s="15">
        <f>IF(F394="","",MAX(F394-N(G394)-N(H394),0))</f>
        <v/>
      </c>
      <c r="N394" s="16">
        <f>IF(OR(K394="",F394=""),"",IF(I394="Sì",0,ROUND((M394+N(H394)*(1-Regole!$B$7))*L394*Regole!$B$4,2)))</f>
        <v/>
      </c>
      <c r="O394" s="16">
        <f>IF(N394="","",IF(I394="Sì",0,N(J394)-N394))</f>
        <v/>
      </c>
      <c r="P394" s="15">
        <f>IF(OR(K394="",F394=""),"",IF(I394="Sì",0,M394*L394))</f>
        <v/>
      </c>
      <c r="Q394" s="15">
        <f>IF(OR(K394="",F394=""),"",IF(I394="Sì",0,N(H394)*L394))</f>
        <v/>
      </c>
      <c r="R394" s="15">
        <f>IF(OR(K394="",F394=""),"",IF(I394="Sì",0,F394*K394-P394-Q394))</f>
        <v/>
      </c>
      <c r="S394" s="17">
        <f>IF(D394="","",DATE(YEAR(D394),MONTH(D394),1))</f>
        <v/>
      </c>
    </row>
    <row r="395">
      <c r="A395" s="8" t="n"/>
      <c r="B395" s="8" t="n"/>
      <c r="C395" s="8" t="n"/>
      <c r="D395" s="14" t="n"/>
      <c r="E395" s="14" t="n"/>
      <c r="F395" s="12" t="n"/>
      <c r="G395" s="12" t="n"/>
      <c r="H395" s="12" t="n"/>
      <c r="I395" s="8" t="n"/>
      <c r="J395" s="11" t="n"/>
      <c r="K395" s="15">
        <f>IF(OR(D395="",E395=""),"",MAX(E395-D395,0))</f>
        <v/>
      </c>
      <c r="L395" s="15">
        <f>IF(K395="","",IF(Regole!$B$5&gt;0,MIN(K395,Regole!$B$5),K395))</f>
        <v/>
      </c>
      <c r="M395" s="15">
        <f>IF(F395="","",MAX(F395-N(G395)-N(H395),0))</f>
        <v/>
      </c>
      <c r="N395" s="16">
        <f>IF(OR(K395="",F395=""),"",IF(I395="Sì",0,ROUND((M395+N(H395)*(1-Regole!$B$7))*L395*Regole!$B$4,2)))</f>
        <v/>
      </c>
      <c r="O395" s="16">
        <f>IF(N395="","",IF(I395="Sì",0,N(J395)-N395))</f>
        <v/>
      </c>
      <c r="P395" s="15">
        <f>IF(OR(K395="",F395=""),"",IF(I395="Sì",0,M395*L395))</f>
        <v/>
      </c>
      <c r="Q395" s="15">
        <f>IF(OR(K395="",F395=""),"",IF(I395="Sì",0,N(H395)*L395))</f>
        <v/>
      </c>
      <c r="R395" s="15">
        <f>IF(OR(K395="",F395=""),"",IF(I395="Sì",0,F395*K395-P395-Q395))</f>
        <v/>
      </c>
      <c r="S395" s="17">
        <f>IF(D395="","",DATE(YEAR(D395),MONTH(D395),1))</f>
        <v/>
      </c>
    </row>
    <row r="396">
      <c r="A396" s="8" t="n"/>
      <c r="B396" s="8" t="n"/>
      <c r="C396" s="8" t="n"/>
      <c r="D396" s="14" t="n"/>
      <c r="E396" s="14" t="n"/>
      <c r="F396" s="12" t="n"/>
      <c r="G396" s="12" t="n"/>
      <c r="H396" s="12" t="n"/>
      <c r="I396" s="8" t="n"/>
      <c r="J396" s="11" t="n"/>
      <c r="K396" s="15">
        <f>IF(OR(D396="",E396=""),"",MAX(E396-D396,0))</f>
        <v/>
      </c>
      <c r="L396" s="15">
        <f>IF(K396="","",IF(Regole!$B$5&gt;0,MIN(K396,Regole!$B$5),K396))</f>
        <v/>
      </c>
      <c r="M396" s="15">
        <f>IF(F396="","",MAX(F396-N(G396)-N(H396),0))</f>
        <v/>
      </c>
      <c r="N396" s="16">
        <f>IF(OR(K396="",F396=""),"",IF(I396="Sì",0,ROUND((M396+N(H396)*(1-Regole!$B$7))*L396*Regole!$B$4,2)))</f>
        <v/>
      </c>
      <c r="O396" s="16">
        <f>IF(N396="","",IF(I396="Sì",0,N(J396)-N396))</f>
        <v/>
      </c>
      <c r="P396" s="15">
        <f>IF(OR(K396="",F396=""),"",IF(I396="Sì",0,M396*L396))</f>
        <v/>
      </c>
      <c r="Q396" s="15">
        <f>IF(OR(K396="",F396=""),"",IF(I396="Sì",0,N(H396)*L396))</f>
        <v/>
      </c>
      <c r="R396" s="15">
        <f>IF(OR(K396="",F396=""),"",IF(I396="Sì",0,F396*K396-P396-Q396))</f>
        <v/>
      </c>
      <c r="S396" s="17">
        <f>IF(D396="","",DATE(YEAR(D396),MONTH(D396),1))</f>
        <v/>
      </c>
    </row>
    <row r="397">
      <c r="A397" s="8" t="n"/>
      <c r="B397" s="8" t="n"/>
      <c r="C397" s="8" t="n"/>
      <c r="D397" s="14" t="n"/>
      <c r="E397" s="14" t="n"/>
      <c r="F397" s="12" t="n"/>
      <c r="G397" s="12" t="n"/>
      <c r="H397" s="12" t="n"/>
      <c r="I397" s="8" t="n"/>
      <c r="J397" s="11" t="n"/>
      <c r="K397" s="15">
        <f>IF(OR(D397="",E397=""),"",MAX(E397-D397,0))</f>
        <v/>
      </c>
      <c r="L397" s="15">
        <f>IF(K397="","",IF(Regole!$B$5&gt;0,MIN(K397,Regole!$B$5),K397))</f>
        <v/>
      </c>
      <c r="M397" s="15">
        <f>IF(F397="","",MAX(F397-N(G397)-N(H397),0))</f>
        <v/>
      </c>
      <c r="N397" s="16">
        <f>IF(OR(K397="",F397=""),"",IF(I397="Sì",0,ROUND((M397+N(H397)*(1-Regole!$B$7))*L397*Regole!$B$4,2)))</f>
        <v/>
      </c>
      <c r="O397" s="16">
        <f>IF(N397="","",IF(I397="Sì",0,N(J397)-N397))</f>
        <v/>
      </c>
      <c r="P397" s="15">
        <f>IF(OR(K397="",F397=""),"",IF(I397="Sì",0,M397*L397))</f>
        <v/>
      </c>
      <c r="Q397" s="15">
        <f>IF(OR(K397="",F397=""),"",IF(I397="Sì",0,N(H397)*L397))</f>
        <v/>
      </c>
      <c r="R397" s="15">
        <f>IF(OR(K397="",F397=""),"",IF(I397="Sì",0,F397*K397-P397-Q397))</f>
        <v/>
      </c>
      <c r="S397" s="17">
        <f>IF(D397="","",DATE(YEAR(D397),MONTH(D397),1))</f>
        <v/>
      </c>
    </row>
    <row r="398">
      <c r="A398" s="8" t="n"/>
      <c r="B398" s="8" t="n"/>
      <c r="C398" s="8" t="n"/>
      <c r="D398" s="14" t="n"/>
      <c r="E398" s="14" t="n"/>
      <c r="F398" s="12" t="n"/>
      <c r="G398" s="12" t="n"/>
      <c r="H398" s="12" t="n"/>
      <c r="I398" s="8" t="n"/>
      <c r="J398" s="11" t="n"/>
      <c r="K398" s="15">
        <f>IF(OR(D398="",E398=""),"",MAX(E398-D398,0))</f>
        <v/>
      </c>
      <c r="L398" s="15">
        <f>IF(K398="","",IF(Regole!$B$5&gt;0,MIN(K398,Regole!$B$5),K398))</f>
        <v/>
      </c>
      <c r="M398" s="15">
        <f>IF(F398="","",MAX(F398-N(G398)-N(H398),0))</f>
        <v/>
      </c>
      <c r="N398" s="16">
        <f>IF(OR(K398="",F398=""),"",IF(I398="Sì",0,ROUND((M398+N(H398)*(1-Regole!$B$7))*L398*Regole!$B$4,2)))</f>
        <v/>
      </c>
      <c r="O398" s="16">
        <f>IF(N398="","",IF(I398="Sì",0,N(J398)-N398))</f>
        <v/>
      </c>
      <c r="P398" s="15">
        <f>IF(OR(K398="",F398=""),"",IF(I398="Sì",0,M398*L398))</f>
        <v/>
      </c>
      <c r="Q398" s="15">
        <f>IF(OR(K398="",F398=""),"",IF(I398="Sì",0,N(H398)*L398))</f>
        <v/>
      </c>
      <c r="R398" s="15">
        <f>IF(OR(K398="",F398=""),"",IF(I398="Sì",0,F398*K398-P398-Q398))</f>
        <v/>
      </c>
      <c r="S398" s="17">
        <f>IF(D398="","",DATE(YEAR(D398),MONTH(D398),1))</f>
        <v/>
      </c>
    </row>
    <row r="399">
      <c r="A399" s="8" t="n"/>
      <c r="B399" s="8" t="n"/>
      <c r="C399" s="8" t="n"/>
      <c r="D399" s="14" t="n"/>
      <c r="E399" s="14" t="n"/>
      <c r="F399" s="12" t="n"/>
      <c r="G399" s="12" t="n"/>
      <c r="H399" s="12" t="n"/>
      <c r="I399" s="8" t="n"/>
      <c r="J399" s="11" t="n"/>
      <c r="K399" s="15">
        <f>IF(OR(D399="",E399=""),"",MAX(E399-D399,0))</f>
        <v/>
      </c>
      <c r="L399" s="15">
        <f>IF(K399="","",IF(Regole!$B$5&gt;0,MIN(K399,Regole!$B$5),K399))</f>
        <v/>
      </c>
      <c r="M399" s="15">
        <f>IF(F399="","",MAX(F399-N(G399)-N(H399),0))</f>
        <v/>
      </c>
      <c r="N399" s="16">
        <f>IF(OR(K399="",F399=""),"",IF(I399="Sì",0,ROUND((M399+N(H399)*(1-Regole!$B$7))*L399*Regole!$B$4,2)))</f>
        <v/>
      </c>
      <c r="O399" s="16">
        <f>IF(N399="","",IF(I399="Sì",0,N(J399)-N399))</f>
        <v/>
      </c>
      <c r="P399" s="15">
        <f>IF(OR(K399="",F399=""),"",IF(I399="Sì",0,M399*L399))</f>
        <v/>
      </c>
      <c r="Q399" s="15">
        <f>IF(OR(K399="",F399=""),"",IF(I399="Sì",0,N(H399)*L399))</f>
        <v/>
      </c>
      <c r="R399" s="15">
        <f>IF(OR(K399="",F399=""),"",IF(I399="Sì",0,F399*K399-P399-Q399))</f>
        <v/>
      </c>
      <c r="S399" s="17">
        <f>IF(D399="","",DATE(YEAR(D399),MONTH(D399),1))</f>
        <v/>
      </c>
    </row>
    <row r="400">
      <c r="A400" s="8" t="n"/>
      <c r="B400" s="8" t="n"/>
      <c r="C400" s="8" t="n"/>
      <c r="D400" s="14" t="n"/>
      <c r="E400" s="14" t="n"/>
      <c r="F400" s="12" t="n"/>
      <c r="G400" s="12" t="n"/>
      <c r="H400" s="12" t="n"/>
      <c r="I400" s="8" t="n"/>
      <c r="J400" s="11" t="n"/>
      <c r="K400" s="15">
        <f>IF(OR(D400="",E400=""),"",MAX(E400-D400,0))</f>
        <v/>
      </c>
      <c r="L400" s="15">
        <f>IF(K400="","",IF(Regole!$B$5&gt;0,MIN(K400,Regole!$B$5),K400))</f>
        <v/>
      </c>
      <c r="M400" s="15">
        <f>IF(F400="","",MAX(F400-N(G400)-N(H400),0))</f>
        <v/>
      </c>
      <c r="N400" s="16">
        <f>IF(OR(K400="",F400=""),"",IF(I400="Sì",0,ROUND((M400+N(H400)*(1-Regole!$B$7))*L400*Regole!$B$4,2)))</f>
        <v/>
      </c>
      <c r="O400" s="16">
        <f>IF(N400="","",IF(I400="Sì",0,N(J400)-N400))</f>
        <v/>
      </c>
      <c r="P400" s="15">
        <f>IF(OR(K400="",F400=""),"",IF(I400="Sì",0,M400*L400))</f>
        <v/>
      </c>
      <c r="Q400" s="15">
        <f>IF(OR(K400="",F400=""),"",IF(I400="Sì",0,N(H400)*L400))</f>
        <v/>
      </c>
      <c r="R400" s="15">
        <f>IF(OR(K400="",F400=""),"",IF(I400="Sì",0,F400*K400-P400-Q400))</f>
        <v/>
      </c>
      <c r="S400" s="17">
        <f>IF(D400="","",DATE(YEAR(D400),MONTH(D400),1))</f>
        <v/>
      </c>
    </row>
    <row r="401">
      <c r="A401" s="8" t="n"/>
      <c r="B401" s="8" t="n"/>
      <c r="C401" s="8" t="n"/>
      <c r="D401" s="14" t="n"/>
      <c r="E401" s="14" t="n"/>
      <c r="F401" s="12" t="n"/>
      <c r="G401" s="12" t="n"/>
      <c r="H401" s="12" t="n"/>
      <c r="I401" s="8" t="n"/>
      <c r="J401" s="11" t="n"/>
      <c r="K401" s="15">
        <f>IF(OR(D401="",E401=""),"",MAX(E401-D401,0))</f>
        <v/>
      </c>
      <c r="L401" s="15">
        <f>IF(K401="","",IF(Regole!$B$5&gt;0,MIN(K401,Regole!$B$5),K401))</f>
        <v/>
      </c>
      <c r="M401" s="15">
        <f>IF(F401="","",MAX(F401-N(G401)-N(H401),0))</f>
        <v/>
      </c>
      <c r="N401" s="16">
        <f>IF(OR(K401="",F401=""),"",IF(I401="Sì",0,ROUND((M401+N(H401)*(1-Regole!$B$7))*L401*Regole!$B$4,2)))</f>
        <v/>
      </c>
      <c r="O401" s="16">
        <f>IF(N401="","",IF(I401="Sì",0,N(J401)-N401))</f>
        <v/>
      </c>
      <c r="P401" s="15">
        <f>IF(OR(K401="",F401=""),"",IF(I401="Sì",0,M401*L401))</f>
        <v/>
      </c>
      <c r="Q401" s="15">
        <f>IF(OR(K401="",F401=""),"",IF(I401="Sì",0,N(H401)*L401))</f>
        <v/>
      </c>
      <c r="R401" s="15">
        <f>IF(OR(K401="",F401=""),"",IF(I401="Sì",0,F401*K401-P401-Q401))</f>
        <v/>
      </c>
      <c r="S401" s="17">
        <f>IF(D401="","",DATE(YEAR(D401),MONTH(D401),1))</f>
        <v/>
      </c>
    </row>
    <row r="402">
      <c r="A402" s="8" t="n"/>
      <c r="B402" s="8" t="n"/>
      <c r="C402" s="8" t="n"/>
      <c r="D402" s="14" t="n"/>
      <c r="E402" s="14" t="n"/>
      <c r="F402" s="12" t="n"/>
      <c r="G402" s="12" t="n"/>
      <c r="H402" s="12" t="n"/>
      <c r="I402" s="8" t="n"/>
      <c r="J402" s="11" t="n"/>
      <c r="K402" s="15">
        <f>IF(OR(D402="",E402=""),"",MAX(E402-D402,0))</f>
        <v/>
      </c>
      <c r="L402" s="15">
        <f>IF(K402="","",IF(Regole!$B$5&gt;0,MIN(K402,Regole!$B$5),K402))</f>
        <v/>
      </c>
      <c r="M402" s="15">
        <f>IF(F402="","",MAX(F402-N(G402)-N(H402),0))</f>
        <v/>
      </c>
      <c r="N402" s="16">
        <f>IF(OR(K402="",F402=""),"",IF(I402="Sì",0,ROUND((M402+N(H402)*(1-Regole!$B$7))*L402*Regole!$B$4,2)))</f>
        <v/>
      </c>
      <c r="O402" s="16">
        <f>IF(N402="","",IF(I402="Sì",0,N(J402)-N402))</f>
        <v/>
      </c>
      <c r="P402" s="15">
        <f>IF(OR(K402="",F402=""),"",IF(I402="Sì",0,M402*L402))</f>
        <v/>
      </c>
      <c r="Q402" s="15">
        <f>IF(OR(K402="",F402=""),"",IF(I402="Sì",0,N(H402)*L402))</f>
        <v/>
      </c>
      <c r="R402" s="15">
        <f>IF(OR(K402="",F402=""),"",IF(I402="Sì",0,F402*K402-P402-Q402))</f>
        <v/>
      </c>
      <c r="S402" s="17">
        <f>IF(D402="","",DATE(YEAR(D402),MONTH(D402),1))</f>
        <v/>
      </c>
    </row>
    <row r="403">
      <c r="A403" s="8" t="n"/>
      <c r="B403" s="8" t="n"/>
      <c r="C403" s="8" t="n"/>
      <c r="D403" s="14" t="n"/>
      <c r="E403" s="14" t="n"/>
      <c r="F403" s="12" t="n"/>
      <c r="G403" s="12" t="n"/>
      <c r="H403" s="12" t="n"/>
      <c r="I403" s="8" t="n"/>
      <c r="J403" s="11" t="n"/>
      <c r="K403" s="15">
        <f>IF(OR(D403="",E403=""),"",MAX(E403-D403,0))</f>
        <v/>
      </c>
      <c r="L403" s="15">
        <f>IF(K403="","",IF(Regole!$B$5&gt;0,MIN(K403,Regole!$B$5),K403))</f>
        <v/>
      </c>
      <c r="M403" s="15">
        <f>IF(F403="","",MAX(F403-N(G403)-N(H403),0))</f>
        <v/>
      </c>
      <c r="N403" s="16">
        <f>IF(OR(K403="",F403=""),"",IF(I403="Sì",0,ROUND((M403+N(H403)*(1-Regole!$B$7))*L403*Regole!$B$4,2)))</f>
        <v/>
      </c>
      <c r="O403" s="16">
        <f>IF(N403="","",IF(I403="Sì",0,N(J403)-N403))</f>
        <v/>
      </c>
      <c r="P403" s="15">
        <f>IF(OR(K403="",F403=""),"",IF(I403="Sì",0,M403*L403))</f>
        <v/>
      </c>
      <c r="Q403" s="15">
        <f>IF(OR(K403="",F403=""),"",IF(I403="Sì",0,N(H403)*L403))</f>
        <v/>
      </c>
      <c r="R403" s="15">
        <f>IF(OR(K403="",F403=""),"",IF(I403="Sì",0,F403*K403-P403-Q403))</f>
        <v/>
      </c>
      <c r="S403" s="17">
        <f>IF(D403="","",DATE(YEAR(D403),MONTH(D403),1))</f>
        <v/>
      </c>
    </row>
    <row r="404">
      <c r="A404" s="8" t="n"/>
      <c r="B404" s="8" t="n"/>
      <c r="C404" s="8" t="n"/>
      <c r="D404" s="14" t="n"/>
      <c r="E404" s="14" t="n"/>
      <c r="F404" s="12" t="n"/>
      <c r="G404" s="12" t="n"/>
      <c r="H404" s="12" t="n"/>
      <c r="I404" s="8" t="n"/>
      <c r="J404" s="11" t="n"/>
      <c r="K404" s="15">
        <f>IF(OR(D404="",E404=""),"",MAX(E404-D404,0))</f>
        <v/>
      </c>
      <c r="L404" s="15">
        <f>IF(K404="","",IF(Regole!$B$5&gt;0,MIN(K404,Regole!$B$5),K404))</f>
        <v/>
      </c>
      <c r="M404" s="15">
        <f>IF(F404="","",MAX(F404-N(G404)-N(H404),0))</f>
        <v/>
      </c>
      <c r="N404" s="16">
        <f>IF(OR(K404="",F404=""),"",IF(I404="Sì",0,ROUND((M404+N(H404)*(1-Regole!$B$7))*L404*Regole!$B$4,2)))</f>
        <v/>
      </c>
      <c r="O404" s="16">
        <f>IF(N404="","",IF(I404="Sì",0,N(J404)-N404))</f>
        <v/>
      </c>
      <c r="P404" s="15">
        <f>IF(OR(K404="",F404=""),"",IF(I404="Sì",0,M404*L404))</f>
        <v/>
      </c>
      <c r="Q404" s="15">
        <f>IF(OR(K404="",F404=""),"",IF(I404="Sì",0,N(H404)*L404))</f>
        <v/>
      </c>
      <c r="R404" s="15">
        <f>IF(OR(K404="",F404=""),"",IF(I404="Sì",0,F404*K404-P404-Q404))</f>
        <v/>
      </c>
      <c r="S404" s="17">
        <f>IF(D404="","",DATE(YEAR(D404),MONTH(D404),1))</f>
        <v/>
      </c>
    </row>
    <row r="405">
      <c r="A405" s="8" t="n"/>
      <c r="B405" s="8" t="n"/>
      <c r="C405" s="8" t="n"/>
      <c r="D405" s="14" t="n"/>
      <c r="E405" s="14" t="n"/>
      <c r="F405" s="12" t="n"/>
      <c r="G405" s="12" t="n"/>
      <c r="H405" s="12" t="n"/>
      <c r="I405" s="8" t="n"/>
      <c r="J405" s="11" t="n"/>
      <c r="K405" s="15">
        <f>IF(OR(D405="",E405=""),"",MAX(E405-D405,0))</f>
        <v/>
      </c>
      <c r="L405" s="15">
        <f>IF(K405="","",IF(Regole!$B$5&gt;0,MIN(K405,Regole!$B$5),K405))</f>
        <v/>
      </c>
      <c r="M405" s="15">
        <f>IF(F405="","",MAX(F405-N(G405)-N(H405),0))</f>
        <v/>
      </c>
      <c r="N405" s="16">
        <f>IF(OR(K405="",F405=""),"",IF(I405="Sì",0,ROUND((M405+N(H405)*(1-Regole!$B$7))*L405*Regole!$B$4,2)))</f>
        <v/>
      </c>
      <c r="O405" s="16">
        <f>IF(N405="","",IF(I405="Sì",0,N(J405)-N405))</f>
        <v/>
      </c>
      <c r="P405" s="15">
        <f>IF(OR(K405="",F405=""),"",IF(I405="Sì",0,M405*L405))</f>
        <v/>
      </c>
      <c r="Q405" s="15">
        <f>IF(OR(K405="",F405=""),"",IF(I405="Sì",0,N(H405)*L405))</f>
        <v/>
      </c>
      <c r="R405" s="15">
        <f>IF(OR(K405="",F405=""),"",IF(I405="Sì",0,F405*K405-P405-Q405))</f>
        <v/>
      </c>
      <c r="S405" s="17">
        <f>IF(D405="","",DATE(YEAR(D405),MONTH(D405),1))</f>
        <v/>
      </c>
    </row>
    <row r="406">
      <c r="A406" s="8" t="n"/>
      <c r="B406" s="8" t="n"/>
      <c r="C406" s="8" t="n"/>
      <c r="D406" s="14" t="n"/>
      <c r="E406" s="14" t="n"/>
      <c r="F406" s="12" t="n"/>
      <c r="G406" s="12" t="n"/>
      <c r="H406" s="12" t="n"/>
      <c r="I406" s="8" t="n"/>
      <c r="J406" s="11" t="n"/>
      <c r="K406" s="15">
        <f>IF(OR(D406="",E406=""),"",MAX(E406-D406,0))</f>
        <v/>
      </c>
      <c r="L406" s="15">
        <f>IF(K406="","",IF(Regole!$B$5&gt;0,MIN(K406,Regole!$B$5),K406))</f>
        <v/>
      </c>
      <c r="M406" s="15">
        <f>IF(F406="","",MAX(F406-N(G406)-N(H406),0))</f>
        <v/>
      </c>
      <c r="N406" s="16">
        <f>IF(OR(K406="",F406=""),"",IF(I406="Sì",0,ROUND((M406+N(H406)*(1-Regole!$B$7))*L406*Regole!$B$4,2)))</f>
        <v/>
      </c>
      <c r="O406" s="16">
        <f>IF(N406="","",IF(I406="Sì",0,N(J406)-N406))</f>
        <v/>
      </c>
      <c r="P406" s="15">
        <f>IF(OR(K406="",F406=""),"",IF(I406="Sì",0,M406*L406))</f>
        <v/>
      </c>
      <c r="Q406" s="15">
        <f>IF(OR(K406="",F406=""),"",IF(I406="Sì",0,N(H406)*L406))</f>
        <v/>
      </c>
      <c r="R406" s="15">
        <f>IF(OR(K406="",F406=""),"",IF(I406="Sì",0,F406*K406-P406-Q406))</f>
        <v/>
      </c>
      <c r="S406" s="17">
        <f>IF(D406="","",DATE(YEAR(D406),MONTH(D406),1))</f>
        <v/>
      </c>
    </row>
    <row r="407">
      <c r="A407" s="8" t="n"/>
      <c r="B407" s="8" t="n"/>
      <c r="C407" s="8" t="n"/>
      <c r="D407" s="14" t="n"/>
      <c r="E407" s="14" t="n"/>
      <c r="F407" s="12" t="n"/>
      <c r="G407" s="12" t="n"/>
      <c r="H407" s="12" t="n"/>
      <c r="I407" s="8" t="n"/>
      <c r="J407" s="11" t="n"/>
      <c r="K407" s="15">
        <f>IF(OR(D407="",E407=""),"",MAX(E407-D407,0))</f>
        <v/>
      </c>
      <c r="L407" s="15">
        <f>IF(K407="","",IF(Regole!$B$5&gt;0,MIN(K407,Regole!$B$5),K407))</f>
        <v/>
      </c>
      <c r="M407" s="15">
        <f>IF(F407="","",MAX(F407-N(G407)-N(H407),0))</f>
        <v/>
      </c>
      <c r="N407" s="16">
        <f>IF(OR(K407="",F407=""),"",IF(I407="Sì",0,ROUND((M407+N(H407)*(1-Regole!$B$7))*L407*Regole!$B$4,2)))</f>
        <v/>
      </c>
      <c r="O407" s="16">
        <f>IF(N407="","",IF(I407="Sì",0,N(J407)-N407))</f>
        <v/>
      </c>
      <c r="P407" s="15">
        <f>IF(OR(K407="",F407=""),"",IF(I407="Sì",0,M407*L407))</f>
        <v/>
      </c>
      <c r="Q407" s="15">
        <f>IF(OR(K407="",F407=""),"",IF(I407="Sì",0,N(H407)*L407))</f>
        <v/>
      </c>
      <c r="R407" s="15">
        <f>IF(OR(K407="",F407=""),"",IF(I407="Sì",0,F407*K407-P407-Q407))</f>
        <v/>
      </c>
      <c r="S407" s="17">
        <f>IF(D407="","",DATE(YEAR(D407),MONTH(D407),1))</f>
        <v/>
      </c>
    </row>
    <row r="408">
      <c r="A408" s="8" t="n"/>
      <c r="B408" s="8" t="n"/>
      <c r="C408" s="8" t="n"/>
      <c r="D408" s="14" t="n"/>
      <c r="E408" s="14" t="n"/>
      <c r="F408" s="12" t="n"/>
      <c r="G408" s="12" t="n"/>
      <c r="H408" s="12" t="n"/>
      <c r="I408" s="8" t="n"/>
      <c r="J408" s="11" t="n"/>
      <c r="K408" s="15">
        <f>IF(OR(D408="",E408=""),"",MAX(E408-D408,0))</f>
        <v/>
      </c>
      <c r="L408" s="15">
        <f>IF(K408="","",IF(Regole!$B$5&gt;0,MIN(K408,Regole!$B$5),K408))</f>
        <v/>
      </c>
      <c r="M408" s="15">
        <f>IF(F408="","",MAX(F408-N(G408)-N(H408),0))</f>
        <v/>
      </c>
      <c r="N408" s="16">
        <f>IF(OR(K408="",F408=""),"",IF(I408="Sì",0,ROUND((M408+N(H408)*(1-Regole!$B$7))*L408*Regole!$B$4,2)))</f>
        <v/>
      </c>
      <c r="O408" s="16">
        <f>IF(N408="","",IF(I408="Sì",0,N(J408)-N408))</f>
        <v/>
      </c>
      <c r="P408" s="15">
        <f>IF(OR(K408="",F408=""),"",IF(I408="Sì",0,M408*L408))</f>
        <v/>
      </c>
      <c r="Q408" s="15">
        <f>IF(OR(K408="",F408=""),"",IF(I408="Sì",0,N(H408)*L408))</f>
        <v/>
      </c>
      <c r="R408" s="15">
        <f>IF(OR(K408="",F408=""),"",IF(I408="Sì",0,F408*K408-P408-Q408))</f>
        <v/>
      </c>
      <c r="S408" s="17">
        <f>IF(D408="","",DATE(YEAR(D408),MONTH(D408),1))</f>
        <v/>
      </c>
    </row>
    <row r="409">
      <c r="A409" s="8" t="n"/>
      <c r="B409" s="8" t="n"/>
      <c r="C409" s="8" t="n"/>
      <c r="D409" s="14" t="n"/>
      <c r="E409" s="14" t="n"/>
      <c r="F409" s="12" t="n"/>
      <c r="G409" s="12" t="n"/>
      <c r="H409" s="12" t="n"/>
      <c r="I409" s="8" t="n"/>
      <c r="J409" s="11" t="n"/>
      <c r="K409" s="15">
        <f>IF(OR(D409="",E409=""),"",MAX(E409-D409,0))</f>
        <v/>
      </c>
      <c r="L409" s="15">
        <f>IF(K409="","",IF(Regole!$B$5&gt;0,MIN(K409,Regole!$B$5),K409))</f>
        <v/>
      </c>
      <c r="M409" s="15">
        <f>IF(F409="","",MAX(F409-N(G409)-N(H409),0))</f>
        <v/>
      </c>
      <c r="N409" s="16">
        <f>IF(OR(K409="",F409=""),"",IF(I409="Sì",0,ROUND((M409+N(H409)*(1-Regole!$B$7))*L409*Regole!$B$4,2)))</f>
        <v/>
      </c>
      <c r="O409" s="16">
        <f>IF(N409="","",IF(I409="Sì",0,N(J409)-N409))</f>
        <v/>
      </c>
      <c r="P409" s="15">
        <f>IF(OR(K409="",F409=""),"",IF(I409="Sì",0,M409*L409))</f>
        <v/>
      </c>
      <c r="Q409" s="15">
        <f>IF(OR(K409="",F409=""),"",IF(I409="Sì",0,N(H409)*L409))</f>
        <v/>
      </c>
      <c r="R409" s="15">
        <f>IF(OR(K409="",F409=""),"",IF(I409="Sì",0,F409*K409-P409-Q409))</f>
        <v/>
      </c>
      <c r="S409" s="17">
        <f>IF(D409="","",DATE(YEAR(D409),MONTH(D409),1))</f>
        <v/>
      </c>
    </row>
    <row r="410">
      <c r="A410" s="8" t="n"/>
      <c r="B410" s="8" t="n"/>
      <c r="C410" s="8" t="n"/>
      <c r="D410" s="14" t="n"/>
      <c r="E410" s="14" t="n"/>
      <c r="F410" s="12" t="n"/>
      <c r="G410" s="12" t="n"/>
      <c r="H410" s="12" t="n"/>
      <c r="I410" s="8" t="n"/>
      <c r="J410" s="11" t="n"/>
      <c r="K410" s="15">
        <f>IF(OR(D410="",E410=""),"",MAX(E410-D410,0))</f>
        <v/>
      </c>
      <c r="L410" s="15">
        <f>IF(K410="","",IF(Regole!$B$5&gt;0,MIN(K410,Regole!$B$5),K410))</f>
        <v/>
      </c>
      <c r="M410" s="15">
        <f>IF(F410="","",MAX(F410-N(G410)-N(H410),0))</f>
        <v/>
      </c>
      <c r="N410" s="16">
        <f>IF(OR(K410="",F410=""),"",IF(I410="Sì",0,ROUND((M410+N(H410)*(1-Regole!$B$7))*L410*Regole!$B$4,2)))</f>
        <v/>
      </c>
      <c r="O410" s="16">
        <f>IF(N410="","",IF(I410="Sì",0,N(J410)-N410))</f>
        <v/>
      </c>
      <c r="P410" s="15">
        <f>IF(OR(K410="",F410=""),"",IF(I410="Sì",0,M410*L410))</f>
        <v/>
      </c>
      <c r="Q410" s="15">
        <f>IF(OR(K410="",F410=""),"",IF(I410="Sì",0,N(H410)*L410))</f>
        <v/>
      </c>
      <c r="R410" s="15">
        <f>IF(OR(K410="",F410=""),"",IF(I410="Sì",0,F410*K410-P410-Q410))</f>
        <v/>
      </c>
      <c r="S410" s="17">
        <f>IF(D410="","",DATE(YEAR(D410),MONTH(D410),1))</f>
        <v/>
      </c>
    </row>
    <row r="411">
      <c r="A411" s="8" t="n"/>
      <c r="B411" s="8" t="n"/>
      <c r="C411" s="8" t="n"/>
      <c r="D411" s="14" t="n"/>
      <c r="E411" s="14" t="n"/>
      <c r="F411" s="12" t="n"/>
      <c r="G411" s="12" t="n"/>
      <c r="H411" s="12" t="n"/>
      <c r="I411" s="8" t="n"/>
      <c r="J411" s="11" t="n"/>
      <c r="K411" s="15">
        <f>IF(OR(D411="",E411=""),"",MAX(E411-D411,0))</f>
        <v/>
      </c>
      <c r="L411" s="15">
        <f>IF(K411="","",IF(Regole!$B$5&gt;0,MIN(K411,Regole!$B$5),K411))</f>
        <v/>
      </c>
      <c r="M411" s="15">
        <f>IF(F411="","",MAX(F411-N(G411)-N(H411),0))</f>
        <v/>
      </c>
      <c r="N411" s="16">
        <f>IF(OR(K411="",F411=""),"",IF(I411="Sì",0,ROUND((M411+N(H411)*(1-Regole!$B$7))*L411*Regole!$B$4,2)))</f>
        <v/>
      </c>
      <c r="O411" s="16">
        <f>IF(N411="","",IF(I411="Sì",0,N(J411)-N411))</f>
        <v/>
      </c>
      <c r="P411" s="15">
        <f>IF(OR(K411="",F411=""),"",IF(I411="Sì",0,M411*L411))</f>
        <v/>
      </c>
      <c r="Q411" s="15">
        <f>IF(OR(K411="",F411=""),"",IF(I411="Sì",0,N(H411)*L411))</f>
        <v/>
      </c>
      <c r="R411" s="15">
        <f>IF(OR(K411="",F411=""),"",IF(I411="Sì",0,F411*K411-P411-Q411))</f>
        <v/>
      </c>
      <c r="S411" s="17">
        <f>IF(D411="","",DATE(YEAR(D411),MONTH(D411),1))</f>
        <v/>
      </c>
    </row>
    <row r="412">
      <c r="A412" s="8" t="n"/>
      <c r="B412" s="8" t="n"/>
      <c r="C412" s="8" t="n"/>
      <c r="D412" s="14" t="n"/>
      <c r="E412" s="14" t="n"/>
      <c r="F412" s="12" t="n"/>
      <c r="G412" s="12" t="n"/>
      <c r="H412" s="12" t="n"/>
      <c r="I412" s="8" t="n"/>
      <c r="J412" s="11" t="n"/>
      <c r="K412" s="15">
        <f>IF(OR(D412="",E412=""),"",MAX(E412-D412,0))</f>
        <v/>
      </c>
      <c r="L412" s="15">
        <f>IF(K412="","",IF(Regole!$B$5&gt;0,MIN(K412,Regole!$B$5),K412))</f>
        <v/>
      </c>
      <c r="M412" s="15">
        <f>IF(F412="","",MAX(F412-N(G412)-N(H412),0))</f>
        <v/>
      </c>
      <c r="N412" s="16">
        <f>IF(OR(K412="",F412=""),"",IF(I412="Sì",0,ROUND((M412+N(H412)*(1-Regole!$B$7))*L412*Regole!$B$4,2)))</f>
        <v/>
      </c>
      <c r="O412" s="16">
        <f>IF(N412="","",IF(I412="Sì",0,N(J412)-N412))</f>
        <v/>
      </c>
      <c r="P412" s="15">
        <f>IF(OR(K412="",F412=""),"",IF(I412="Sì",0,M412*L412))</f>
        <v/>
      </c>
      <c r="Q412" s="15">
        <f>IF(OR(K412="",F412=""),"",IF(I412="Sì",0,N(H412)*L412))</f>
        <v/>
      </c>
      <c r="R412" s="15">
        <f>IF(OR(K412="",F412=""),"",IF(I412="Sì",0,F412*K412-P412-Q412))</f>
        <v/>
      </c>
      <c r="S412" s="17">
        <f>IF(D412="","",DATE(YEAR(D412),MONTH(D412),1))</f>
        <v/>
      </c>
    </row>
    <row r="413">
      <c r="A413" s="8" t="n"/>
      <c r="B413" s="8" t="n"/>
      <c r="C413" s="8" t="n"/>
      <c r="D413" s="14" t="n"/>
      <c r="E413" s="14" t="n"/>
      <c r="F413" s="12" t="n"/>
      <c r="G413" s="12" t="n"/>
      <c r="H413" s="12" t="n"/>
      <c r="I413" s="8" t="n"/>
      <c r="J413" s="11" t="n"/>
      <c r="K413" s="15">
        <f>IF(OR(D413="",E413=""),"",MAX(E413-D413,0))</f>
        <v/>
      </c>
      <c r="L413" s="15">
        <f>IF(K413="","",IF(Regole!$B$5&gt;0,MIN(K413,Regole!$B$5),K413))</f>
        <v/>
      </c>
      <c r="M413" s="15">
        <f>IF(F413="","",MAX(F413-N(G413)-N(H413),0))</f>
        <v/>
      </c>
      <c r="N413" s="16">
        <f>IF(OR(K413="",F413=""),"",IF(I413="Sì",0,ROUND((M413+N(H413)*(1-Regole!$B$7))*L413*Regole!$B$4,2)))</f>
        <v/>
      </c>
      <c r="O413" s="16">
        <f>IF(N413="","",IF(I413="Sì",0,N(J413)-N413))</f>
        <v/>
      </c>
      <c r="P413" s="15">
        <f>IF(OR(K413="",F413=""),"",IF(I413="Sì",0,M413*L413))</f>
        <v/>
      </c>
      <c r="Q413" s="15">
        <f>IF(OR(K413="",F413=""),"",IF(I413="Sì",0,N(H413)*L413))</f>
        <v/>
      </c>
      <c r="R413" s="15">
        <f>IF(OR(K413="",F413=""),"",IF(I413="Sì",0,F413*K413-P413-Q413))</f>
        <v/>
      </c>
      <c r="S413" s="17">
        <f>IF(D413="","",DATE(YEAR(D413),MONTH(D413),1))</f>
        <v/>
      </c>
    </row>
    <row r="414">
      <c r="A414" s="8" t="n"/>
      <c r="B414" s="8" t="n"/>
      <c r="C414" s="8" t="n"/>
      <c r="D414" s="14" t="n"/>
      <c r="E414" s="14" t="n"/>
      <c r="F414" s="12" t="n"/>
      <c r="G414" s="12" t="n"/>
      <c r="H414" s="12" t="n"/>
      <c r="I414" s="8" t="n"/>
      <c r="J414" s="11" t="n"/>
      <c r="K414" s="15">
        <f>IF(OR(D414="",E414=""),"",MAX(E414-D414,0))</f>
        <v/>
      </c>
      <c r="L414" s="15">
        <f>IF(K414="","",IF(Regole!$B$5&gt;0,MIN(K414,Regole!$B$5),K414))</f>
        <v/>
      </c>
      <c r="M414" s="15">
        <f>IF(F414="","",MAX(F414-N(G414)-N(H414),0))</f>
        <v/>
      </c>
      <c r="N414" s="16">
        <f>IF(OR(K414="",F414=""),"",IF(I414="Sì",0,ROUND((M414+N(H414)*(1-Regole!$B$7))*L414*Regole!$B$4,2)))</f>
        <v/>
      </c>
      <c r="O414" s="16">
        <f>IF(N414="","",IF(I414="Sì",0,N(J414)-N414))</f>
        <v/>
      </c>
      <c r="P414" s="15">
        <f>IF(OR(K414="",F414=""),"",IF(I414="Sì",0,M414*L414))</f>
        <v/>
      </c>
      <c r="Q414" s="15">
        <f>IF(OR(K414="",F414=""),"",IF(I414="Sì",0,N(H414)*L414))</f>
        <v/>
      </c>
      <c r="R414" s="15">
        <f>IF(OR(K414="",F414=""),"",IF(I414="Sì",0,F414*K414-P414-Q414))</f>
        <v/>
      </c>
      <c r="S414" s="17">
        <f>IF(D414="","",DATE(YEAR(D414),MONTH(D414),1))</f>
        <v/>
      </c>
    </row>
    <row r="415">
      <c r="A415" s="8" t="n"/>
      <c r="B415" s="8" t="n"/>
      <c r="C415" s="8" t="n"/>
      <c r="D415" s="14" t="n"/>
      <c r="E415" s="14" t="n"/>
      <c r="F415" s="12" t="n"/>
      <c r="G415" s="12" t="n"/>
      <c r="H415" s="12" t="n"/>
      <c r="I415" s="8" t="n"/>
      <c r="J415" s="11" t="n"/>
      <c r="K415" s="15">
        <f>IF(OR(D415="",E415=""),"",MAX(E415-D415,0))</f>
        <v/>
      </c>
      <c r="L415" s="15">
        <f>IF(K415="","",IF(Regole!$B$5&gt;0,MIN(K415,Regole!$B$5),K415))</f>
        <v/>
      </c>
      <c r="M415" s="15">
        <f>IF(F415="","",MAX(F415-N(G415)-N(H415),0))</f>
        <v/>
      </c>
      <c r="N415" s="16">
        <f>IF(OR(K415="",F415=""),"",IF(I415="Sì",0,ROUND((M415+N(H415)*(1-Regole!$B$7))*L415*Regole!$B$4,2)))</f>
        <v/>
      </c>
      <c r="O415" s="16">
        <f>IF(N415="","",IF(I415="Sì",0,N(J415)-N415))</f>
        <v/>
      </c>
      <c r="P415" s="15">
        <f>IF(OR(K415="",F415=""),"",IF(I415="Sì",0,M415*L415))</f>
        <v/>
      </c>
      <c r="Q415" s="15">
        <f>IF(OR(K415="",F415=""),"",IF(I415="Sì",0,N(H415)*L415))</f>
        <v/>
      </c>
      <c r="R415" s="15">
        <f>IF(OR(K415="",F415=""),"",IF(I415="Sì",0,F415*K415-P415-Q415))</f>
        <v/>
      </c>
      <c r="S415" s="17">
        <f>IF(D415="","",DATE(YEAR(D415),MONTH(D415),1))</f>
        <v/>
      </c>
    </row>
    <row r="416">
      <c r="A416" s="8" t="n"/>
      <c r="B416" s="8" t="n"/>
      <c r="C416" s="8" t="n"/>
      <c r="D416" s="14" t="n"/>
      <c r="E416" s="14" t="n"/>
      <c r="F416" s="12" t="n"/>
      <c r="G416" s="12" t="n"/>
      <c r="H416" s="12" t="n"/>
      <c r="I416" s="8" t="n"/>
      <c r="J416" s="11" t="n"/>
      <c r="K416" s="15">
        <f>IF(OR(D416="",E416=""),"",MAX(E416-D416,0))</f>
        <v/>
      </c>
      <c r="L416" s="15">
        <f>IF(K416="","",IF(Regole!$B$5&gt;0,MIN(K416,Regole!$B$5),K416))</f>
        <v/>
      </c>
      <c r="M416" s="15">
        <f>IF(F416="","",MAX(F416-N(G416)-N(H416),0))</f>
        <v/>
      </c>
      <c r="N416" s="16">
        <f>IF(OR(K416="",F416=""),"",IF(I416="Sì",0,ROUND((M416+N(H416)*(1-Regole!$B$7))*L416*Regole!$B$4,2)))</f>
        <v/>
      </c>
      <c r="O416" s="16">
        <f>IF(N416="","",IF(I416="Sì",0,N(J416)-N416))</f>
        <v/>
      </c>
      <c r="P416" s="15">
        <f>IF(OR(K416="",F416=""),"",IF(I416="Sì",0,M416*L416))</f>
        <v/>
      </c>
      <c r="Q416" s="15">
        <f>IF(OR(K416="",F416=""),"",IF(I416="Sì",0,N(H416)*L416))</f>
        <v/>
      </c>
      <c r="R416" s="15">
        <f>IF(OR(K416="",F416=""),"",IF(I416="Sì",0,F416*K416-P416-Q416))</f>
        <v/>
      </c>
      <c r="S416" s="17">
        <f>IF(D416="","",DATE(YEAR(D416),MONTH(D416),1))</f>
        <v/>
      </c>
    </row>
    <row r="417">
      <c r="A417" s="8" t="n"/>
      <c r="B417" s="8" t="n"/>
      <c r="C417" s="8" t="n"/>
      <c r="D417" s="14" t="n"/>
      <c r="E417" s="14" t="n"/>
      <c r="F417" s="12" t="n"/>
      <c r="G417" s="12" t="n"/>
      <c r="H417" s="12" t="n"/>
      <c r="I417" s="8" t="n"/>
      <c r="J417" s="11" t="n"/>
      <c r="K417" s="15">
        <f>IF(OR(D417="",E417=""),"",MAX(E417-D417,0))</f>
        <v/>
      </c>
      <c r="L417" s="15">
        <f>IF(K417="","",IF(Regole!$B$5&gt;0,MIN(K417,Regole!$B$5),K417))</f>
        <v/>
      </c>
      <c r="M417" s="15">
        <f>IF(F417="","",MAX(F417-N(G417)-N(H417),0))</f>
        <v/>
      </c>
      <c r="N417" s="16">
        <f>IF(OR(K417="",F417=""),"",IF(I417="Sì",0,ROUND((M417+N(H417)*(1-Regole!$B$7))*L417*Regole!$B$4,2)))</f>
        <v/>
      </c>
      <c r="O417" s="16">
        <f>IF(N417="","",IF(I417="Sì",0,N(J417)-N417))</f>
        <v/>
      </c>
      <c r="P417" s="15">
        <f>IF(OR(K417="",F417=""),"",IF(I417="Sì",0,M417*L417))</f>
        <v/>
      </c>
      <c r="Q417" s="15">
        <f>IF(OR(K417="",F417=""),"",IF(I417="Sì",0,N(H417)*L417))</f>
        <v/>
      </c>
      <c r="R417" s="15">
        <f>IF(OR(K417="",F417=""),"",IF(I417="Sì",0,F417*K417-P417-Q417))</f>
        <v/>
      </c>
      <c r="S417" s="17">
        <f>IF(D417="","",DATE(YEAR(D417),MONTH(D417),1))</f>
        <v/>
      </c>
    </row>
    <row r="418">
      <c r="A418" s="8" t="n"/>
      <c r="B418" s="8" t="n"/>
      <c r="C418" s="8" t="n"/>
      <c r="D418" s="14" t="n"/>
      <c r="E418" s="14" t="n"/>
      <c r="F418" s="12" t="n"/>
      <c r="G418" s="12" t="n"/>
      <c r="H418" s="12" t="n"/>
      <c r="I418" s="8" t="n"/>
      <c r="J418" s="11" t="n"/>
      <c r="K418" s="15">
        <f>IF(OR(D418="",E418=""),"",MAX(E418-D418,0))</f>
        <v/>
      </c>
      <c r="L418" s="15">
        <f>IF(K418="","",IF(Regole!$B$5&gt;0,MIN(K418,Regole!$B$5),K418))</f>
        <v/>
      </c>
      <c r="M418" s="15">
        <f>IF(F418="","",MAX(F418-N(G418)-N(H418),0))</f>
        <v/>
      </c>
      <c r="N418" s="16">
        <f>IF(OR(K418="",F418=""),"",IF(I418="Sì",0,ROUND((M418+N(H418)*(1-Regole!$B$7))*L418*Regole!$B$4,2)))</f>
        <v/>
      </c>
      <c r="O418" s="16">
        <f>IF(N418="","",IF(I418="Sì",0,N(J418)-N418))</f>
        <v/>
      </c>
      <c r="P418" s="15">
        <f>IF(OR(K418="",F418=""),"",IF(I418="Sì",0,M418*L418))</f>
        <v/>
      </c>
      <c r="Q418" s="15">
        <f>IF(OR(K418="",F418=""),"",IF(I418="Sì",0,N(H418)*L418))</f>
        <v/>
      </c>
      <c r="R418" s="15">
        <f>IF(OR(K418="",F418=""),"",IF(I418="Sì",0,F418*K418-P418-Q418))</f>
        <v/>
      </c>
      <c r="S418" s="17">
        <f>IF(D418="","",DATE(YEAR(D418),MONTH(D418),1))</f>
        <v/>
      </c>
    </row>
    <row r="419">
      <c r="A419" s="8" t="n"/>
      <c r="B419" s="8" t="n"/>
      <c r="C419" s="8" t="n"/>
      <c r="D419" s="14" t="n"/>
      <c r="E419" s="14" t="n"/>
      <c r="F419" s="12" t="n"/>
      <c r="G419" s="12" t="n"/>
      <c r="H419" s="12" t="n"/>
      <c r="I419" s="8" t="n"/>
      <c r="J419" s="11" t="n"/>
      <c r="K419" s="15">
        <f>IF(OR(D419="",E419=""),"",MAX(E419-D419,0))</f>
        <v/>
      </c>
      <c r="L419" s="15">
        <f>IF(K419="","",IF(Regole!$B$5&gt;0,MIN(K419,Regole!$B$5),K419))</f>
        <v/>
      </c>
      <c r="M419" s="15">
        <f>IF(F419="","",MAX(F419-N(G419)-N(H419),0))</f>
        <v/>
      </c>
      <c r="N419" s="16">
        <f>IF(OR(K419="",F419=""),"",IF(I419="Sì",0,ROUND((M419+N(H419)*(1-Regole!$B$7))*L419*Regole!$B$4,2)))</f>
        <v/>
      </c>
      <c r="O419" s="16">
        <f>IF(N419="","",IF(I419="Sì",0,N(J419)-N419))</f>
        <v/>
      </c>
      <c r="P419" s="15">
        <f>IF(OR(K419="",F419=""),"",IF(I419="Sì",0,M419*L419))</f>
        <v/>
      </c>
      <c r="Q419" s="15">
        <f>IF(OR(K419="",F419=""),"",IF(I419="Sì",0,N(H419)*L419))</f>
        <v/>
      </c>
      <c r="R419" s="15">
        <f>IF(OR(K419="",F419=""),"",IF(I419="Sì",0,F419*K419-P419-Q419))</f>
        <v/>
      </c>
      <c r="S419" s="17">
        <f>IF(D419="","",DATE(YEAR(D419),MONTH(D419),1))</f>
        <v/>
      </c>
    </row>
    <row r="420">
      <c r="A420" s="8" t="n"/>
      <c r="B420" s="8" t="n"/>
      <c r="C420" s="8" t="n"/>
      <c r="D420" s="14" t="n"/>
      <c r="E420" s="14" t="n"/>
      <c r="F420" s="12" t="n"/>
      <c r="G420" s="12" t="n"/>
      <c r="H420" s="12" t="n"/>
      <c r="I420" s="8" t="n"/>
      <c r="J420" s="11" t="n"/>
      <c r="K420" s="15">
        <f>IF(OR(D420="",E420=""),"",MAX(E420-D420,0))</f>
        <v/>
      </c>
      <c r="L420" s="15">
        <f>IF(K420="","",IF(Regole!$B$5&gt;0,MIN(K420,Regole!$B$5),K420))</f>
        <v/>
      </c>
      <c r="M420" s="15">
        <f>IF(F420="","",MAX(F420-N(G420)-N(H420),0))</f>
        <v/>
      </c>
      <c r="N420" s="16">
        <f>IF(OR(K420="",F420=""),"",IF(I420="Sì",0,ROUND((M420+N(H420)*(1-Regole!$B$7))*L420*Regole!$B$4,2)))</f>
        <v/>
      </c>
      <c r="O420" s="16">
        <f>IF(N420="","",IF(I420="Sì",0,N(J420)-N420))</f>
        <v/>
      </c>
      <c r="P420" s="15">
        <f>IF(OR(K420="",F420=""),"",IF(I420="Sì",0,M420*L420))</f>
        <v/>
      </c>
      <c r="Q420" s="15">
        <f>IF(OR(K420="",F420=""),"",IF(I420="Sì",0,N(H420)*L420))</f>
        <v/>
      </c>
      <c r="R420" s="15">
        <f>IF(OR(K420="",F420=""),"",IF(I420="Sì",0,F420*K420-P420-Q420))</f>
        <v/>
      </c>
      <c r="S420" s="17">
        <f>IF(D420="","",DATE(YEAR(D420),MONTH(D420),1))</f>
        <v/>
      </c>
    </row>
    <row r="421">
      <c r="A421" s="8" t="n"/>
      <c r="B421" s="8" t="n"/>
      <c r="C421" s="8" t="n"/>
      <c r="D421" s="14" t="n"/>
      <c r="E421" s="14" t="n"/>
      <c r="F421" s="12" t="n"/>
      <c r="G421" s="12" t="n"/>
      <c r="H421" s="12" t="n"/>
      <c r="I421" s="8" t="n"/>
      <c r="J421" s="11" t="n"/>
      <c r="K421" s="15">
        <f>IF(OR(D421="",E421=""),"",MAX(E421-D421,0))</f>
        <v/>
      </c>
      <c r="L421" s="15">
        <f>IF(K421="","",IF(Regole!$B$5&gt;0,MIN(K421,Regole!$B$5),K421))</f>
        <v/>
      </c>
      <c r="M421" s="15">
        <f>IF(F421="","",MAX(F421-N(G421)-N(H421),0))</f>
        <v/>
      </c>
      <c r="N421" s="16">
        <f>IF(OR(K421="",F421=""),"",IF(I421="Sì",0,ROUND((M421+N(H421)*(1-Regole!$B$7))*L421*Regole!$B$4,2)))</f>
        <v/>
      </c>
      <c r="O421" s="16">
        <f>IF(N421="","",IF(I421="Sì",0,N(J421)-N421))</f>
        <v/>
      </c>
      <c r="P421" s="15">
        <f>IF(OR(K421="",F421=""),"",IF(I421="Sì",0,M421*L421))</f>
        <v/>
      </c>
      <c r="Q421" s="15">
        <f>IF(OR(K421="",F421=""),"",IF(I421="Sì",0,N(H421)*L421))</f>
        <v/>
      </c>
      <c r="R421" s="15">
        <f>IF(OR(K421="",F421=""),"",IF(I421="Sì",0,F421*K421-P421-Q421))</f>
        <v/>
      </c>
      <c r="S421" s="17">
        <f>IF(D421="","",DATE(YEAR(D421),MONTH(D421),1))</f>
        <v/>
      </c>
    </row>
    <row r="422">
      <c r="A422" s="8" t="n"/>
      <c r="B422" s="8" t="n"/>
      <c r="C422" s="8" t="n"/>
      <c r="D422" s="14" t="n"/>
      <c r="E422" s="14" t="n"/>
      <c r="F422" s="12" t="n"/>
      <c r="G422" s="12" t="n"/>
      <c r="H422" s="12" t="n"/>
      <c r="I422" s="8" t="n"/>
      <c r="J422" s="11" t="n"/>
      <c r="K422" s="15">
        <f>IF(OR(D422="",E422=""),"",MAX(E422-D422,0))</f>
        <v/>
      </c>
      <c r="L422" s="15">
        <f>IF(K422="","",IF(Regole!$B$5&gt;0,MIN(K422,Regole!$B$5),K422))</f>
        <v/>
      </c>
      <c r="M422" s="15">
        <f>IF(F422="","",MAX(F422-N(G422)-N(H422),0))</f>
        <v/>
      </c>
      <c r="N422" s="16">
        <f>IF(OR(K422="",F422=""),"",IF(I422="Sì",0,ROUND((M422+N(H422)*(1-Regole!$B$7))*L422*Regole!$B$4,2)))</f>
        <v/>
      </c>
      <c r="O422" s="16">
        <f>IF(N422="","",IF(I422="Sì",0,N(J422)-N422))</f>
        <v/>
      </c>
      <c r="P422" s="15">
        <f>IF(OR(K422="",F422=""),"",IF(I422="Sì",0,M422*L422))</f>
        <v/>
      </c>
      <c r="Q422" s="15">
        <f>IF(OR(K422="",F422=""),"",IF(I422="Sì",0,N(H422)*L422))</f>
        <v/>
      </c>
      <c r="R422" s="15">
        <f>IF(OR(K422="",F422=""),"",IF(I422="Sì",0,F422*K422-P422-Q422))</f>
        <v/>
      </c>
      <c r="S422" s="17">
        <f>IF(D422="","",DATE(YEAR(D422),MONTH(D422),1))</f>
        <v/>
      </c>
    </row>
    <row r="423">
      <c r="A423" s="8" t="n"/>
      <c r="B423" s="8" t="n"/>
      <c r="C423" s="8" t="n"/>
      <c r="D423" s="14" t="n"/>
      <c r="E423" s="14" t="n"/>
      <c r="F423" s="12" t="n"/>
      <c r="G423" s="12" t="n"/>
      <c r="H423" s="12" t="n"/>
      <c r="I423" s="8" t="n"/>
      <c r="J423" s="11" t="n"/>
      <c r="K423" s="15">
        <f>IF(OR(D423="",E423=""),"",MAX(E423-D423,0))</f>
        <v/>
      </c>
      <c r="L423" s="15">
        <f>IF(K423="","",IF(Regole!$B$5&gt;0,MIN(K423,Regole!$B$5),K423))</f>
        <v/>
      </c>
      <c r="M423" s="15">
        <f>IF(F423="","",MAX(F423-N(G423)-N(H423),0))</f>
        <v/>
      </c>
      <c r="N423" s="16">
        <f>IF(OR(K423="",F423=""),"",IF(I423="Sì",0,ROUND((M423+N(H423)*(1-Regole!$B$7))*L423*Regole!$B$4,2)))</f>
        <v/>
      </c>
      <c r="O423" s="16">
        <f>IF(N423="","",IF(I423="Sì",0,N(J423)-N423))</f>
        <v/>
      </c>
      <c r="P423" s="15">
        <f>IF(OR(K423="",F423=""),"",IF(I423="Sì",0,M423*L423))</f>
        <v/>
      </c>
      <c r="Q423" s="15">
        <f>IF(OR(K423="",F423=""),"",IF(I423="Sì",0,N(H423)*L423))</f>
        <v/>
      </c>
      <c r="R423" s="15">
        <f>IF(OR(K423="",F423=""),"",IF(I423="Sì",0,F423*K423-P423-Q423))</f>
        <v/>
      </c>
      <c r="S423" s="17">
        <f>IF(D423="","",DATE(YEAR(D423),MONTH(D423),1))</f>
        <v/>
      </c>
    </row>
    <row r="424">
      <c r="A424" s="8" t="n"/>
      <c r="B424" s="8" t="n"/>
      <c r="C424" s="8" t="n"/>
      <c r="D424" s="14" t="n"/>
      <c r="E424" s="14" t="n"/>
      <c r="F424" s="12" t="n"/>
      <c r="G424" s="12" t="n"/>
      <c r="H424" s="12" t="n"/>
      <c r="I424" s="8" t="n"/>
      <c r="J424" s="11" t="n"/>
      <c r="K424" s="15">
        <f>IF(OR(D424="",E424=""),"",MAX(E424-D424,0))</f>
        <v/>
      </c>
      <c r="L424" s="15">
        <f>IF(K424="","",IF(Regole!$B$5&gt;0,MIN(K424,Regole!$B$5),K424))</f>
        <v/>
      </c>
      <c r="M424" s="15">
        <f>IF(F424="","",MAX(F424-N(G424)-N(H424),0))</f>
        <v/>
      </c>
      <c r="N424" s="16">
        <f>IF(OR(K424="",F424=""),"",IF(I424="Sì",0,ROUND((M424+N(H424)*(1-Regole!$B$7))*L424*Regole!$B$4,2)))</f>
        <v/>
      </c>
      <c r="O424" s="16">
        <f>IF(N424="","",IF(I424="Sì",0,N(J424)-N424))</f>
        <v/>
      </c>
      <c r="P424" s="15">
        <f>IF(OR(K424="",F424=""),"",IF(I424="Sì",0,M424*L424))</f>
        <v/>
      </c>
      <c r="Q424" s="15">
        <f>IF(OR(K424="",F424=""),"",IF(I424="Sì",0,N(H424)*L424))</f>
        <v/>
      </c>
      <c r="R424" s="15">
        <f>IF(OR(K424="",F424=""),"",IF(I424="Sì",0,F424*K424-P424-Q424))</f>
        <v/>
      </c>
      <c r="S424" s="17">
        <f>IF(D424="","",DATE(YEAR(D424),MONTH(D424),1))</f>
        <v/>
      </c>
    </row>
    <row r="425">
      <c r="A425" s="8" t="n"/>
      <c r="B425" s="8" t="n"/>
      <c r="C425" s="8" t="n"/>
      <c r="D425" s="14" t="n"/>
      <c r="E425" s="14" t="n"/>
      <c r="F425" s="12" t="n"/>
      <c r="G425" s="12" t="n"/>
      <c r="H425" s="12" t="n"/>
      <c r="I425" s="8" t="n"/>
      <c r="J425" s="11" t="n"/>
      <c r="K425" s="15">
        <f>IF(OR(D425="",E425=""),"",MAX(E425-D425,0))</f>
        <v/>
      </c>
      <c r="L425" s="15">
        <f>IF(K425="","",IF(Regole!$B$5&gt;0,MIN(K425,Regole!$B$5),K425))</f>
        <v/>
      </c>
      <c r="M425" s="15">
        <f>IF(F425="","",MAX(F425-N(G425)-N(H425),0))</f>
        <v/>
      </c>
      <c r="N425" s="16">
        <f>IF(OR(K425="",F425=""),"",IF(I425="Sì",0,ROUND((M425+N(H425)*(1-Regole!$B$7))*L425*Regole!$B$4,2)))</f>
        <v/>
      </c>
      <c r="O425" s="16">
        <f>IF(N425="","",IF(I425="Sì",0,N(J425)-N425))</f>
        <v/>
      </c>
      <c r="P425" s="15">
        <f>IF(OR(K425="",F425=""),"",IF(I425="Sì",0,M425*L425))</f>
        <v/>
      </c>
      <c r="Q425" s="15">
        <f>IF(OR(K425="",F425=""),"",IF(I425="Sì",0,N(H425)*L425))</f>
        <v/>
      </c>
      <c r="R425" s="15">
        <f>IF(OR(K425="",F425=""),"",IF(I425="Sì",0,F425*K425-P425-Q425))</f>
        <v/>
      </c>
      <c r="S425" s="17">
        <f>IF(D425="","",DATE(YEAR(D425),MONTH(D425),1))</f>
        <v/>
      </c>
    </row>
    <row r="426">
      <c r="A426" s="8" t="n"/>
      <c r="B426" s="8" t="n"/>
      <c r="C426" s="8" t="n"/>
      <c r="D426" s="14" t="n"/>
      <c r="E426" s="14" t="n"/>
      <c r="F426" s="12" t="n"/>
      <c r="G426" s="12" t="n"/>
      <c r="H426" s="12" t="n"/>
      <c r="I426" s="8" t="n"/>
      <c r="J426" s="11" t="n"/>
      <c r="K426" s="15">
        <f>IF(OR(D426="",E426=""),"",MAX(E426-D426,0))</f>
        <v/>
      </c>
      <c r="L426" s="15">
        <f>IF(K426="","",IF(Regole!$B$5&gt;0,MIN(K426,Regole!$B$5),K426))</f>
        <v/>
      </c>
      <c r="M426" s="15">
        <f>IF(F426="","",MAX(F426-N(G426)-N(H426),0))</f>
        <v/>
      </c>
      <c r="N426" s="16">
        <f>IF(OR(K426="",F426=""),"",IF(I426="Sì",0,ROUND((M426+N(H426)*(1-Regole!$B$7))*L426*Regole!$B$4,2)))</f>
        <v/>
      </c>
      <c r="O426" s="16">
        <f>IF(N426="","",IF(I426="Sì",0,N(J426)-N426))</f>
        <v/>
      </c>
      <c r="P426" s="15">
        <f>IF(OR(K426="",F426=""),"",IF(I426="Sì",0,M426*L426))</f>
        <v/>
      </c>
      <c r="Q426" s="15">
        <f>IF(OR(K426="",F426=""),"",IF(I426="Sì",0,N(H426)*L426))</f>
        <v/>
      </c>
      <c r="R426" s="15">
        <f>IF(OR(K426="",F426=""),"",IF(I426="Sì",0,F426*K426-P426-Q426))</f>
        <v/>
      </c>
      <c r="S426" s="17">
        <f>IF(D426="","",DATE(YEAR(D426),MONTH(D426),1))</f>
        <v/>
      </c>
    </row>
    <row r="427">
      <c r="A427" s="8" t="n"/>
      <c r="B427" s="8" t="n"/>
      <c r="C427" s="8" t="n"/>
      <c r="D427" s="14" t="n"/>
      <c r="E427" s="14" t="n"/>
      <c r="F427" s="12" t="n"/>
      <c r="G427" s="12" t="n"/>
      <c r="H427" s="12" t="n"/>
      <c r="I427" s="8" t="n"/>
      <c r="J427" s="11" t="n"/>
      <c r="K427" s="15">
        <f>IF(OR(D427="",E427=""),"",MAX(E427-D427,0))</f>
        <v/>
      </c>
      <c r="L427" s="15">
        <f>IF(K427="","",IF(Regole!$B$5&gt;0,MIN(K427,Regole!$B$5),K427))</f>
        <v/>
      </c>
      <c r="M427" s="15">
        <f>IF(F427="","",MAX(F427-N(G427)-N(H427),0))</f>
        <v/>
      </c>
      <c r="N427" s="16">
        <f>IF(OR(K427="",F427=""),"",IF(I427="Sì",0,ROUND((M427+N(H427)*(1-Regole!$B$7))*L427*Regole!$B$4,2)))</f>
        <v/>
      </c>
      <c r="O427" s="16">
        <f>IF(N427="","",IF(I427="Sì",0,N(J427)-N427))</f>
        <v/>
      </c>
      <c r="P427" s="15">
        <f>IF(OR(K427="",F427=""),"",IF(I427="Sì",0,M427*L427))</f>
        <v/>
      </c>
      <c r="Q427" s="15">
        <f>IF(OR(K427="",F427=""),"",IF(I427="Sì",0,N(H427)*L427))</f>
        <v/>
      </c>
      <c r="R427" s="15">
        <f>IF(OR(K427="",F427=""),"",IF(I427="Sì",0,F427*K427-P427-Q427))</f>
        <v/>
      </c>
      <c r="S427" s="17">
        <f>IF(D427="","",DATE(YEAR(D427),MONTH(D427),1))</f>
        <v/>
      </c>
    </row>
    <row r="428">
      <c r="A428" s="8" t="n"/>
      <c r="B428" s="8" t="n"/>
      <c r="C428" s="8" t="n"/>
      <c r="D428" s="14" t="n"/>
      <c r="E428" s="14" t="n"/>
      <c r="F428" s="12" t="n"/>
      <c r="G428" s="12" t="n"/>
      <c r="H428" s="12" t="n"/>
      <c r="I428" s="8" t="n"/>
      <c r="J428" s="11" t="n"/>
      <c r="K428" s="15">
        <f>IF(OR(D428="",E428=""),"",MAX(E428-D428,0))</f>
        <v/>
      </c>
      <c r="L428" s="15">
        <f>IF(K428="","",IF(Regole!$B$5&gt;0,MIN(K428,Regole!$B$5),K428))</f>
        <v/>
      </c>
      <c r="M428" s="15">
        <f>IF(F428="","",MAX(F428-N(G428)-N(H428),0))</f>
        <v/>
      </c>
      <c r="N428" s="16">
        <f>IF(OR(K428="",F428=""),"",IF(I428="Sì",0,ROUND((M428+N(H428)*(1-Regole!$B$7))*L428*Regole!$B$4,2)))</f>
        <v/>
      </c>
      <c r="O428" s="16">
        <f>IF(N428="","",IF(I428="Sì",0,N(J428)-N428))</f>
        <v/>
      </c>
      <c r="P428" s="15">
        <f>IF(OR(K428="",F428=""),"",IF(I428="Sì",0,M428*L428))</f>
        <v/>
      </c>
      <c r="Q428" s="15">
        <f>IF(OR(K428="",F428=""),"",IF(I428="Sì",0,N(H428)*L428))</f>
        <v/>
      </c>
      <c r="R428" s="15">
        <f>IF(OR(K428="",F428=""),"",IF(I428="Sì",0,F428*K428-P428-Q428))</f>
        <v/>
      </c>
      <c r="S428" s="17">
        <f>IF(D428="","",DATE(YEAR(D428),MONTH(D428),1))</f>
        <v/>
      </c>
    </row>
    <row r="429">
      <c r="A429" s="8" t="n"/>
      <c r="B429" s="8" t="n"/>
      <c r="C429" s="8" t="n"/>
      <c r="D429" s="14" t="n"/>
      <c r="E429" s="14" t="n"/>
      <c r="F429" s="12" t="n"/>
      <c r="G429" s="12" t="n"/>
      <c r="H429" s="12" t="n"/>
      <c r="I429" s="8" t="n"/>
      <c r="J429" s="11" t="n"/>
      <c r="K429" s="15">
        <f>IF(OR(D429="",E429=""),"",MAX(E429-D429,0))</f>
        <v/>
      </c>
      <c r="L429" s="15">
        <f>IF(K429="","",IF(Regole!$B$5&gt;0,MIN(K429,Regole!$B$5),K429))</f>
        <v/>
      </c>
      <c r="M429" s="15">
        <f>IF(F429="","",MAX(F429-N(G429)-N(H429),0))</f>
        <v/>
      </c>
      <c r="N429" s="16">
        <f>IF(OR(K429="",F429=""),"",IF(I429="Sì",0,ROUND((M429+N(H429)*(1-Regole!$B$7))*L429*Regole!$B$4,2)))</f>
        <v/>
      </c>
      <c r="O429" s="16">
        <f>IF(N429="","",IF(I429="Sì",0,N(J429)-N429))</f>
        <v/>
      </c>
      <c r="P429" s="15">
        <f>IF(OR(K429="",F429=""),"",IF(I429="Sì",0,M429*L429))</f>
        <v/>
      </c>
      <c r="Q429" s="15">
        <f>IF(OR(K429="",F429=""),"",IF(I429="Sì",0,N(H429)*L429))</f>
        <v/>
      </c>
      <c r="R429" s="15">
        <f>IF(OR(K429="",F429=""),"",IF(I429="Sì",0,F429*K429-P429-Q429))</f>
        <v/>
      </c>
      <c r="S429" s="17">
        <f>IF(D429="","",DATE(YEAR(D429),MONTH(D429),1))</f>
        <v/>
      </c>
    </row>
    <row r="430">
      <c r="A430" s="8" t="n"/>
      <c r="B430" s="8" t="n"/>
      <c r="C430" s="8" t="n"/>
      <c r="D430" s="14" t="n"/>
      <c r="E430" s="14" t="n"/>
      <c r="F430" s="12" t="n"/>
      <c r="G430" s="12" t="n"/>
      <c r="H430" s="12" t="n"/>
      <c r="I430" s="8" t="n"/>
      <c r="J430" s="11" t="n"/>
      <c r="K430" s="15">
        <f>IF(OR(D430="",E430=""),"",MAX(E430-D430,0))</f>
        <v/>
      </c>
      <c r="L430" s="15">
        <f>IF(K430="","",IF(Regole!$B$5&gt;0,MIN(K430,Regole!$B$5),K430))</f>
        <v/>
      </c>
      <c r="M430" s="15">
        <f>IF(F430="","",MAX(F430-N(G430)-N(H430),0))</f>
        <v/>
      </c>
      <c r="N430" s="16">
        <f>IF(OR(K430="",F430=""),"",IF(I430="Sì",0,ROUND((M430+N(H430)*(1-Regole!$B$7))*L430*Regole!$B$4,2)))</f>
        <v/>
      </c>
      <c r="O430" s="16">
        <f>IF(N430="","",IF(I430="Sì",0,N(J430)-N430))</f>
        <v/>
      </c>
      <c r="P430" s="15">
        <f>IF(OR(K430="",F430=""),"",IF(I430="Sì",0,M430*L430))</f>
        <v/>
      </c>
      <c r="Q430" s="15">
        <f>IF(OR(K430="",F430=""),"",IF(I430="Sì",0,N(H430)*L430))</f>
        <v/>
      </c>
      <c r="R430" s="15">
        <f>IF(OR(K430="",F430=""),"",IF(I430="Sì",0,F430*K430-P430-Q430))</f>
        <v/>
      </c>
      <c r="S430" s="17">
        <f>IF(D430="","",DATE(YEAR(D430),MONTH(D430),1))</f>
        <v/>
      </c>
    </row>
    <row r="431">
      <c r="A431" s="8" t="n"/>
      <c r="B431" s="8" t="n"/>
      <c r="C431" s="8" t="n"/>
      <c r="D431" s="14" t="n"/>
      <c r="E431" s="14" t="n"/>
      <c r="F431" s="12" t="n"/>
      <c r="G431" s="12" t="n"/>
      <c r="H431" s="12" t="n"/>
      <c r="I431" s="8" t="n"/>
      <c r="J431" s="11" t="n"/>
      <c r="K431" s="15">
        <f>IF(OR(D431="",E431=""),"",MAX(E431-D431,0))</f>
        <v/>
      </c>
      <c r="L431" s="15">
        <f>IF(K431="","",IF(Regole!$B$5&gt;0,MIN(K431,Regole!$B$5),K431))</f>
        <v/>
      </c>
      <c r="M431" s="15">
        <f>IF(F431="","",MAX(F431-N(G431)-N(H431),0))</f>
        <v/>
      </c>
      <c r="N431" s="16">
        <f>IF(OR(K431="",F431=""),"",IF(I431="Sì",0,ROUND((M431+N(H431)*(1-Regole!$B$7))*L431*Regole!$B$4,2)))</f>
        <v/>
      </c>
      <c r="O431" s="16">
        <f>IF(N431="","",IF(I431="Sì",0,N(J431)-N431))</f>
        <v/>
      </c>
      <c r="P431" s="15">
        <f>IF(OR(K431="",F431=""),"",IF(I431="Sì",0,M431*L431))</f>
        <v/>
      </c>
      <c r="Q431" s="15">
        <f>IF(OR(K431="",F431=""),"",IF(I431="Sì",0,N(H431)*L431))</f>
        <v/>
      </c>
      <c r="R431" s="15">
        <f>IF(OR(K431="",F431=""),"",IF(I431="Sì",0,F431*K431-P431-Q431))</f>
        <v/>
      </c>
      <c r="S431" s="17">
        <f>IF(D431="","",DATE(YEAR(D431),MONTH(D431),1))</f>
        <v/>
      </c>
    </row>
    <row r="432">
      <c r="A432" s="8" t="n"/>
      <c r="B432" s="8" t="n"/>
      <c r="C432" s="8" t="n"/>
      <c r="D432" s="14" t="n"/>
      <c r="E432" s="14" t="n"/>
      <c r="F432" s="12" t="n"/>
      <c r="G432" s="12" t="n"/>
      <c r="H432" s="12" t="n"/>
      <c r="I432" s="8" t="n"/>
      <c r="J432" s="11" t="n"/>
      <c r="K432" s="15">
        <f>IF(OR(D432="",E432=""),"",MAX(E432-D432,0))</f>
        <v/>
      </c>
      <c r="L432" s="15">
        <f>IF(K432="","",IF(Regole!$B$5&gt;0,MIN(K432,Regole!$B$5),K432))</f>
        <v/>
      </c>
      <c r="M432" s="15">
        <f>IF(F432="","",MAX(F432-N(G432)-N(H432),0))</f>
        <v/>
      </c>
      <c r="N432" s="16">
        <f>IF(OR(K432="",F432=""),"",IF(I432="Sì",0,ROUND((M432+N(H432)*(1-Regole!$B$7))*L432*Regole!$B$4,2)))</f>
        <v/>
      </c>
      <c r="O432" s="16">
        <f>IF(N432="","",IF(I432="Sì",0,N(J432)-N432))</f>
        <v/>
      </c>
      <c r="P432" s="15">
        <f>IF(OR(K432="",F432=""),"",IF(I432="Sì",0,M432*L432))</f>
        <v/>
      </c>
      <c r="Q432" s="15">
        <f>IF(OR(K432="",F432=""),"",IF(I432="Sì",0,N(H432)*L432))</f>
        <v/>
      </c>
      <c r="R432" s="15">
        <f>IF(OR(K432="",F432=""),"",IF(I432="Sì",0,F432*K432-P432-Q432))</f>
        <v/>
      </c>
      <c r="S432" s="17">
        <f>IF(D432="","",DATE(YEAR(D432),MONTH(D432),1))</f>
        <v/>
      </c>
    </row>
    <row r="433">
      <c r="A433" s="8" t="n"/>
      <c r="B433" s="8" t="n"/>
      <c r="C433" s="8" t="n"/>
      <c r="D433" s="14" t="n"/>
      <c r="E433" s="14" t="n"/>
      <c r="F433" s="12" t="n"/>
      <c r="G433" s="12" t="n"/>
      <c r="H433" s="12" t="n"/>
      <c r="I433" s="8" t="n"/>
      <c r="J433" s="11" t="n"/>
      <c r="K433" s="15">
        <f>IF(OR(D433="",E433=""),"",MAX(E433-D433,0))</f>
        <v/>
      </c>
      <c r="L433" s="15">
        <f>IF(K433="","",IF(Regole!$B$5&gt;0,MIN(K433,Regole!$B$5),K433))</f>
        <v/>
      </c>
      <c r="M433" s="15">
        <f>IF(F433="","",MAX(F433-N(G433)-N(H433),0))</f>
        <v/>
      </c>
      <c r="N433" s="16">
        <f>IF(OR(K433="",F433=""),"",IF(I433="Sì",0,ROUND((M433+N(H433)*(1-Regole!$B$7))*L433*Regole!$B$4,2)))</f>
        <v/>
      </c>
      <c r="O433" s="16">
        <f>IF(N433="","",IF(I433="Sì",0,N(J433)-N433))</f>
        <v/>
      </c>
      <c r="P433" s="15">
        <f>IF(OR(K433="",F433=""),"",IF(I433="Sì",0,M433*L433))</f>
        <v/>
      </c>
      <c r="Q433" s="15">
        <f>IF(OR(K433="",F433=""),"",IF(I433="Sì",0,N(H433)*L433))</f>
        <v/>
      </c>
      <c r="R433" s="15">
        <f>IF(OR(K433="",F433=""),"",IF(I433="Sì",0,F433*K433-P433-Q433))</f>
        <v/>
      </c>
      <c r="S433" s="17">
        <f>IF(D433="","",DATE(YEAR(D433),MONTH(D433),1))</f>
        <v/>
      </c>
    </row>
    <row r="434">
      <c r="A434" s="8" t="n"/>
      <c r="B434" s="8" t="n"/>
      <c r="C434" s="8" t="n"/>
      <c r="D434" s="14" t="n"/>
      <c r="E434" s="14" t="n"/>
      <c r="F434" s="12" t="n"/>
      <c r="G434" s="12" t="n"/>
      <c r="H434" s="12" t="n"/>
      <c r="I434" s="8" t="n"/>
      <c r="J434" s="11" t="n"/>
      <c r="K434" s="15">
        <f>IF(OR(D434="",E434=""),"",MAX(E434-D434,0))</f>
        <v/>
      </c>
      <c r="L434" s="15">
        <f>IF(K434="","",IF(Regole!$B$5&gt;0,MIN(K434,Regole!$B$5),K434))</f>
        <v/>
      </c>
      <c r="M434" s="15">
        <f>IF(F434="","",MAX(F434-N(G434)-N(H434),0))</f>
        <v/>
      </c>
      <c r="N434" s="16">
        <f>IF(OR(K434="",F434=""),"",IF(I434="Sì",0,ROUND((M434+N(H434)*(1-Regole!$B$7))*L434*Regole!$B$4,2)))</f>
        <v/>
      </c>
      <c r="O434" s="16">
        <f>IF(N434="","",IF(I434="Sì",0,N(J434)-N434))</f>
        <v/>
      </c>
      <c r="P434" s="15">
        <f>IF(OR(K434="",F434=""),"",IF(I434="Sì",0,M434*L434))</f>
        <v/>
      </c>
      <c r="Q434" s="15">
        <f>IF(OR(K434="",F434=""),"",IF(I434="Sì",0,N(H434)*L434))</f>
        <v/>
      </c>
      <c r="R434" s="15">
        <f>IF(OR(K434="",F434=""),"",IF(I434="Sì",0,F434*K434-P434-Q434))</f>
        <v/>
      </c>
      <c r="S434" s="17">
        <f>IF(D434="","",DATE(YEAR(D434),MONTH(D434),1))</f>
        <v/>
      </c>
    </row>
    <row r="435">
      <c r="A435" s="8" t="n"/>
      <c r="B435" s="8" t="n"/>
      <c r="C435" s="8" t="n"/>
      <c r="D435" s="14" t="n"/>
      <c r="E435" s="14" t="n"/>
      <c r="F435" s="12" t="n"/>
      <c r="G435" s="12" t="n"/>
      <c r="H435" s="12" t="n"/>
      <c r="I435" s="8" t="n"/>
      <c r="J435" s="11" t="n"/>
      <c r="K435" s="15">
        <f>IF(OR(D435="",E435=""),"",MAX(E435-D435,0))</f>
        <v/>
      </c>
      <c r="L435" s="15">
        <f>IF(K435="","",IF(Regole!$B$5&gt;0,MIN(K435,Regole!$B$5),K435))</f>
        <v/>
      </c>
      <c r="M435" s="15">
        <f>IF(F435="","",MAX(F435-N(G435)-N(H435),0))</f>
        <v/>
      </c>
      <c r="N435" s="16">
        <f>IF(OR(K435="",F435=""),"",IF(I435="Sì",0,ROUND((M435+N(H435)*(1-Regole!$B$7))*L435*Regole!$B$4,2)))</f>
        <v/>
      </c>
      <c r="O435" s="16">
        <f>IF(N435="","",IF(I435="Sì",0,N(J435)-N435))</f>
        <v/>
      </c>
      <c r="P435" s="15">
        <f>IF(OR(K435="",F435=""),"",IF(I435="Sì",0,M435*L435))</f>
        <v/>
      </c>
      <c r="Q435" s="15">
        <f>IF(OR(K435="",F435=""),"",IF(I435="Sì",0,N(H435)*L435))</f>
        <v/>
      </c>
      <c r="R435" s="15">
        <f>IF(OR(K435="",F435=""),"",IF(I435="Sì",0,F435*K435-P435-Q435))</f>
        <v/>
      </c>
      <c r="S435" s="17">
        <f>IF(D435="","",DATE(YEAR(D435),MONTH(D435),1))</f>
        <v/>
      </c>
    </row>
    <row r="436">
      <c r="A436" s="8" t="n"/>
      <c r="B436" s="8" t="n"/>
      <c r="C436" s="8" t="n"/>
      <c r="D436" s="14" t="n"/>
      <c r="E436" s="14" t="n"/>
      <c r="F436" s="12" t="n"/>
      <c r="G436" s="12" t="n"/>
      <c r="H436" s="12" t="n"/>
      <c r="I436" s="8" t="n"/>
      <c r="J436" s="11" t="n"/>
      <c r="K436" s="15">
        <f>IF(OR(D436="",E436=""),"",MAX(E436-D436,0))</f>
        <v/>
      </c>
      <c r="L436" s="15">
        <f>IF(K436="","",IF(Regole!$B$5&gt;0,MIN(K436,Regole!$B$5),K436))</f>
        <v/>
      </c>
      <c r="M436" s="15">
        <f>IF(F436="","",MAX(F436-N(G436)-N(H436),0))</f>
        <v/>
      </c>
      <c r="N436" s="16">
        <f>IF(OR(K436="",F436=""),"",IF(I436="Sì",0,ROUND((M436+N(H436)*(1-Regole!$B$7))*L436*Regole!$B$4,2)))</f>
        <v/>
      </c>
      <c r="O436" s="16">
        <f>IF(N436="","",IF(I436="Sì",0,N(J436)-N436))</f>
        <v/>
      </c>
      <c r="P436" s="15">
        <f>IF(OR(K436="",F436=""),"",IF(I436="Sì",0,M436*L436))</f>
        <v/>
      </c>
      <c r="Q436" s="15">
        <f>IF(OR(K436="",F436=""),"",IF(I436="Sì",0,N(H436)*L436))</f>
        <v/>
      </c>
      <c r="R436" s="15">
        <f>IF(OR(K436="",F436=""),"",IF(I436="Sì",0,F436*K436-P436-Q436))</f>
        <v/>
      </c>
      <c r="S436" s="17">
        <f>IF(D436="","",DATE(YEAR(D436),MONTH(D436),1))</f>
        <v/>
      </c>
    </row>
    <row r="437">
      <c r="A437" s="8" t="n"/>
      <c r="B437" s="8" t="n"/>
      <c r="C437" s="8" t="n"/>
      <c r="D437" s="14" t="n"/>
      <c r="E437" s="14" t="n"/>
      <c r="F437" s="12" t="n"/>
      <c r="G437" s="12" t="n"/>
      <c r="H437" s="12" t="n"/>
      <c r="I437" s="8" t="n"/>
      <c r="J437" s="11" t="n"/>
      <c r="K437" s="15">
        <f>IF(OR(D437="",E437=""),"",MAX(E437-D437,0))</f>
        <v/>
      </c>
      <c r="L437" s="15">
        <f>IF(K437="","",IF(Regole!$B$5&gt;0,MIN(K437,Regole!$B$5),K437))</f>
        <v/>
      </c>
      <c r="M437" s="15">
        <f>IF(F437="","",MAX(F437-N(G437)-N(H437),0))</f>
        <v/>
      </c>
      <c r="N437" s="16">
        <f>IF(OR(K437="",F437=""),"",IF(I437="Sì",0,ROUND((M437+N(H437)*(1-Regole!$B$7))*L437*Regole!$B$4,2)))</f>
        <v/>
      </c>
      <c r="O437" s="16">
        <f>IF(N437="","",IF(I437="Sì",0,N(J437)-N437))</f>
        <v/>
      </c>
      <c r="P437" s="15">
        <f>IF(OR(K437="",F437=""),"",IF(I437="Sì",0,M437*L437))</f>
        <v/>
      </c>
      <c r="Q437" s="15">
        <f>IF(OR(K437="",F437=""),"",IF(I437="Sì",0,N(H437)*L437))</f>
        <v/>
      </c>
      <c r="R437" s="15">
        <f>IF(OR(K437="",F437=""),"",IF(I437="Sì",0,F437*K437-P437-Q437))</f>
        <v/>
      </c>
      <c r="S437" s="17">
        <f>IF(D437="","",DATE(YEAR(D437),MONTH(D437),1))</f>
        <v/>
      </c>
    </row>
    <row r="438">
      <c r="A438" s="8" t="n"/>
      <c r="B438" s="8" t="n"/>
      <c r="C438" s="8" t="n"/>
      <c r="D438" s="14" t="n"/>
      <c r="E438" s="14" t="n"/>
      <c r="F438" s="12" t="n"/>
      <c r="G438" s="12" t="n"/>
      <c r="H438" s="12" t="n"/>
      <c r="I438" s="8" t="n"/>
      <c r="J438" s="11" t="n"/>
      <c r="K438" s="15">
        <f>IF(OR(D438="",E438=""),"",MAX(E438-D438,0))</f>
        <v/>
      </c>
      <c r="L438" s="15">
        <f>IF(K438="","",IF(Regole!$B$5&gt;0,MIN(K438,Regole!$B$5),K438))</f>
        <v/>
      </c>
      <c r="M438" s="15">
        <f>IF(F438="","",MAX(F438-N(G438)-N(H438),0))</f>
        <v/>
      </c>
      <c r="N438" s="16">
        <f>IF(OR(K438="",F438=""),"",IF(I438="Sì",0,ROUND((M438+N(H438)*(1-Regole!$B$7))*L438*Regole!$B$4,2)))</f>
        <v/>
      </c>
      <c r="O438" s="16">
        <f>IF(N438="","",IF(I438="Sì",0,N(J438)-N438))</f>
        <v/>
      </c>
      <c r="P438" s="15">
        <f>IF(OR(K438="",F438=""),"",IF(I438="Sì",0,M438*L438))</f>
        <v/>
      </c>
      <c r="Q438" s="15">
        <f>IF(OR(K438="",F438=""),"",IF(I438="Sì",0,N(H438)*L438))</f>
        <v/>
      </c>
      <c r="R438" s="15">
        <f>IF(OR(K438="",F438=""),"",IF(I438="Sì",0,F438*K438-P438-Q438))</f>
        <v/>
      </c>
      <c r="S438" s="17">
        <f>IF(D438="","",DATE(YEAR(D438),MONTH(D438),1))</f>
        <v/>
      </c>
    </row>
    <row r="439">
      <c r="A439" s="8" t="n"/>
      <c r="B439" s="8" t="n"/>
      <c r="C439" s="8" t="n"/>
      <c r="D439" s="14" t="n"/>
      <c r="E439" s="14" t="n"/>
      <c r="F439" s="12" t="n"/>
      <c r="G439" s="12" t="n"/>
      <c r="H439" s="12" t="n"/>
      <c r="I439" s="8" t="n"/>
      <c r="J439" s="11" t="n"/>
      <c r="K439" s="15">
        <f>IF(OR(D439="",E439=""),"",MAX(E439-D439,0))</f>
        <v/>
      </c>
      <c r="L439" s="15">
        <f>IF(K439="","",IF(Regole!$B$5&gt;0,MIN(K439,Regole!$B$5),K439))</f>
        <v/>
      </c>
      <c r="M439" s="15">
        <f>IF(F439="","",MAX(F439-N(G439)-N(H439),0))</f>
        <v/>
      </c>
      <c r="N439" s="16">
        <f>IF(OR(K439="",F439=""),"",IF(I439="Sì",0,ROUND((M439+N(H439)*(1-Regole!$B$7))*L439*Regole!$B$4,2)))</f>
        <v/>
      </c>
      <c r="O439" s="16">
        <f>IF(N439="","",IF(I439="Sì",0,N(J439)-N439))</f>
        <v/>
      </c>
      <c r="P439" s="15">
        <f>IF(OR(K439="",F439=""),"",IF(I439="Sì",0,M439*L439))</f>
        <v/>
      </c>
      <c r="Q439" s="15">
        <f>IF(OR(K439="",F439=""),"",IF(I439="Sì",0,N(H439)*L439))</f>
        <v/>
      </c>
      <c r="R439" s="15">
        <f>IF(OR(K439="",F439=""),"",IF(I439="Sì",0,F439*K439-P439-Q439))</f>
        <v/>
      </c>
      <c r="S439" s="17">
        <f>IF(D439="","",DATE(YEAR(D439),MONTH(D439),1))</f>
        <v/>
      </c>
    </row>
    <row r="440">
      <c r="A440" s="8" t="n"/>
      <c r="B440" s="8" t="n"/>
      <c r="C440" s="8" t="n"/>
      <c r="D440" s="14" t="n"/>
      <c r="E440" s="14" t="n"/>
      <c r="F440" s="12" t="n"/>
      <c r="G440" s="12" t="n"/>
      <c r="H440" s="12" t="n"/>
      <c r="I440" s="8" t="n"/>
      <c r="J440" s="11" t="n"/>
      <c r="K440" s="15">
        <f>IF(OR(D440="",E440=""),"",MAX(E440-D440,0))</f>
        <v/>
      </c>
      <c r="L440" s="15">
        <f>IF(K440="","",IF(Regole!$B$5&gt;0,MIN(K440,Regole!$B$5),K440))</f>
        <v/>
      </c>
      <c r="M440" s="15">
        <f>IF(F440="","",MAX(F440-N(G440)-N(H440),0))</f>
        <v/>
      </c>
      <c r="N440" s="16">
        <f>IF(OR(K440="",F440=""),"",IF(I440="Sì",0,ROUND((M440+N(H440)*(1-Regole!$B$7))*L440*Regole!$B$4,2)))</f>
        <v/>
      </c>
      <c r="O440" s="16">
        <f>IF(N440="","",IF(I440="Sì",0,N(J440)-N440))</f>
        <v/>
      </c>
      <c r="P440" s="15">
        <f>IF(OR(K440="",F440=""),"",IF(I440="Sì",0,M440*L440))</f>
        <v/>
      </c>
      <c r="Q440" s="15">
        <f>IF(OR(K440="",F440=""),"",IF(I440="Sì",0,N(H440)*L440))</f>
        <v/>
      </c>
      <c r="R440" s="15">
        <f>IF(OR(K440="",F440=""),"",IF(I440="Sì",0,F440*K440-P440-Q440))</f>
        <v/>
      </c>
      <c r="S440" s="17">
        <f>IF(D440="","",DATE(YEAR(D440),MONTH(D440),1))</f>
        <v/>
      </c>
    </row>
    <row r="441">
      <c r="A441" s="8" t="n"/>
      <c r="B441" s="8" t="n"/>
      <c r="C441" s="8" t="n"/>
      <c r="D441" s="14" t="n"/>
      <c r="E441" s="14" t="n"/>
      <c r="F441" s="12" t="n"/>
      <c r="G441" s="12" t="n"/>
      <c r="H441" s="12" t="n"/>
      <c r="I441" s="8" t="n"/>
      <c r="J441" s="11" t="n"/>
      <c r="K441" s="15">
        <f>IF(OR(D441="",E441=""),"",MAX(E441-D441,0))</f>
        <v/>
      </c>
      <c r="L441" s="15">
        <f>IF(K441="","",IF(Regole!$B$5&gt;0,MIN(K441,Regole!$B$5),K441))</f>
        <v/>
      </c>
      <c r="M441" s="15">
        <f>IF(F441="","",MAX(F441-N(G441)-N(H441),0))</f>
        <v/>
      </c>
      <c r="N441" s="16">
        <f>IF(OR(K441="",F441=""),"",IF(I441="Sì",0,ROUND((M441+N(H441)*(1-Regole!$B$7))*L441*Regole!$B$4,2)))</f>
        <v/>
      </c>
      <c r="O441" s="16">
        <f>IF(N441="","",IF(I441="Sì",0,N(J441)-N441))</f>
        <v/>
      </c>
      <c r="P441" s="15">
        <f>IF(OR(K441="",F441=""),"",IF(I441="Sì",0,M441*L441))</f>
        <v/>
      </c>
      <c r="Q441" s="15">
        <f>IF(OR(K441="",F441=""),"",IF(I441="Sì",0,N(H441)*L441))</f>
        <v/>
      </c>
      <c r="R441" s="15">
        <f>IF(OR(K441="",F441=""),"",IF(I441="Sì",0,F441*K441-P441-Q441))</f>
        <v/>
      </c>
      <c r="S441" s="17">
        <f>IF(D441="","",DATE(YEAR(D441),MONTH(D441),1))</f>
        <v/>
      </c>
    </row>
    <row r="442">
      <c r="A442" s="8" t="n"/>
      <c r="B442" s="8" t="n"/>
      <c r="C442" s="8" t="n"/>
      <c r="D442" s="14" t="n"/>
      <c r="E442" s="14" t="n"/>
      <c r="F442" s="12" t="n"/>
      <c r="G442" s="12" t="n"/>
      <c r="H442" s="12" t="n"/>
      <c r="I442" s="8" t="n"/>
      <c r="J442" s="11" t="n"/>
      <c r="K442" s="15">
        <f>IF(OR(D442="",E442=""),"",MAX(E442-D442,0))</f>
        <v/>
      </c>
      <c r="L442" s="15">
        <f>IF(K442="","",IF(Regole!$B$5&gt;0,MIN(K442,Regole!$B$5),K442))</f>
        <v/>
      </c>
      <c r="M442" s="15">
        <f>IF(F442="","",MAX(F442-N(G442)-N(H442),0))</f>
        <v/>
      </c>
      <c r="N442" s="16">
        <f>IF(OR(K442="",F442=""),"",IF(I442="Sì",0,ROUND((M442+N(H442)*(1-Regole!$B$7))*L442*Regole!$B$4,2)))</f>
        <v/>
      </c>
      <c r="O442" s="16">
        <f>IF(N442="","",IF(I442="Sì",0,N(J442)-N442))</f>
        <v/>
      </c>
      <c r="P442" s="15">
        <f>IF(OR(K442="",F442=""),"",IF(I442="Sì",0,M442*L442))</f>
        <v/>
      </c>
      <c r="Q442" s="15">
        <f>IF(OR(K442="",F442=""),"",IF(I442="Sì",0,N(H442)*L442))</f>
        <v/>
      </c>
      <c r="R442" s="15">
        <f>IF(OR(K442="",F442=""),"",IF(I442="Sì",0,F442*K442-P442-Q442))</f>
        <v/>
      </c>
      <c r="S442" s="17">
        <f>IF(D442="","",DATE(YEAR(D442),MONTH(D442),1))</f>
        <v/>
      </c>
    </row>
    <row r="443">
      <c r="A443" s="8" t="n"/>
      <c r="B443" s="8" t="n"/>
      <c r="C443" s="8" t="n"/>
      <c r="D443" s="14" t="n"/>
      <c r="E443" s="14" t="n"/>
      <c r="F443" s="12" t="n"/>
      <c r="G443" s="12" t="n"/>
      <c r="H443" s="12" t="n"/>
      <c r="I443" s="8" t="n"/>
      <c r="J443" s="11" t="n"/>
      <c r="K443" s="15">
        <f>IF(OR(D443="",E443=""),"",MAX(E443-D443,0))</f>
        <v/>
      </c>
      <c r="L443" s="15">
        <f>IF(K443="","",IF(Regole!$B$5&gt;0,MIN(K443,Regole!$B$5),K443))</f>
        <v/>
      </c>
      <c r="M443" s="15">
        <f>IF(F443="","",MAX(F443-N(G443)-N(H443),0))</f>
        <v/>
      </c>
      <c r="N443" s="16">
        <f>IF(OR(K443="",F443=""),"",IF(I443="Sì",0,ROUND((M443+N(H443)*(1-Regole!$B$7))*L443*Regole!$B$4,2)))</f>
        <v/>
      </c>
      <c r="O443" s="16">
        <f>IF(N443="","",IF(I443="Sì",0,N(J443)-N443))</f>
        <v/>
      </c>
      <c r="P443" s="15">
        <f>IF(OR(K443="",F443=""),"",IF(I443="Sì",0,M443*L443))</f>
        <v/>
      </c>
      <c r="Q443" s="15">
        <f>IF(OR(K443="",F443=""),"",IF(I443="Sì",0,N(H443)*L443))</f>
        <v/>
      </c>
      <c r="R443" s="15">
        <f>IF(OR(K443="",F443=""),"",IF(I443="Sì",0,F443*K443-P443-Q443))</f>
        <v/>
      </c>
      <c r="S443" s="17">
        <f>IF(D443="","",DATE(YEAR(D443),MONTH(D443),1))</f>
        <v/>
      </c>
    </row>
    <row r="444">
      <c r="A444" s="8" t="n"/>
      <c r="B444" s="8" t="n"/>
      <c r="C444" s="8" t="n"/>
      <c r="D444" s="14" t="n"/>
      <c r="E444" s="14" t="n"/>
      <c r="F444" s="12" t="n"/>
      <c r="G444" s="12" t="n"/>
      <c r="H444" s="12" t="n"/>
      <c r="I444" s="8" t="n"/>
      <c r="J444" s="11" t="n"/>
      <c r="K444" s="15">
        <f>IF(OR(D444="",E444=""),"",MAX(E444-D444,0))</f>
        <v/>
      </c>
      <c r="L444" s="15">
        <f>IF(K444="","",IF(Regole!$B$5&gt;0,MIN(K444,Regole!$B$5),K444))</f>
        <v/>
      </c>
      <c r="M444" s="15">
        <f>IF(F444="","",MAX(F444-N(G444)-N(H444),0))</f>
        <v/>
      </c>
      <c r="N444" s="16">
        <f>IF(OR(K444="",F444=""),"",IF(I444="Sì",0,ROUND((M444+N(H444)*(1-Regole!$B$7))*L444*Regole!$B$4,2)))</f>
        <v/>
      </c>
      <c r="O444" s="16">
        <f>IF(N444="","",IF(I444="Sì",0,N(J444)-N444))</f>
        <v/>
      </c>
      <c r="P444" s="15">
        <f>IF(OR(K444="",F444=""),"",IF(I444="Sì",0,M444*L444))</f>
        <v/>
      </c>
      <c r="Q444" s="15">
        <f>IF(OR(K444="",F444=""),"",IF(I444="Sì",0,N(H444)*L444))</f>
        <v/>
      </c>
      <c r="R444" s="15">
        <f>IF(OR(K444="",F444=""),"",IF(I444="Sì",0,F444*K444-P444-Q444))</f>
        <v/>
      </c>
      <c r="S444" s="17">
        <f>IF(D444="","",DATE(YEAR(D444),MONTH(D444),1))</f>
        <v/>
      </c>
    </row>
    <row r="445">
      <c r="A445" s="8" t="n"/>
      <c r="B445" s="8" t="n"/>
      <c r="C445" s="8" t="n"/>
      <c r="D445" s="14" t="n"/>
      <c r="E445" s="14" t="n"/>
      <c r="F445" s="12" t="n"/>
      <c r="G445" s="12" t="n"/>
      <c r="H445" s="12" t="n"/>
      <c r="I445" s="8" t="n"/>
      <c r="J445" s="11" t="n"/>
      <c r="K445" s="15">
        <f>IF(OR(D445="",E445=""),"",MAX(E445-D445,0))</f>
        <v/>
      </c>
      <c r="L445" s="15">
        <f>IF(K445="","",IF(Regole!$B$5&gt;0,MIN(K445,Regole!$B$5),K445))</f>
        <v/>
      </c>
      <c r="M445" s="15">
        <f>IF(F445="","",MAX(F445-N(G445)-N(H445),0))</f>
        <v/>
      </c>
      <c r="N445" s="16">
        <f>IF(OR(K445="",F445=""),"",IF(I445="Sì",0,ROUND((M445+N(H445)*(1-Regole!$B$7))*L445*Regole!$B$4,2)))</f>
        <v/>
      </c>
      <c r="O445" s="16">
        <f>IF(N445="","",IF(I445="Sì",0,N(J445)-N445))</f>
        <v/>
      </c>
      <c r="P445" s="15">
        <f>IF(OR(K445="",F445=""),"",IF(I445="Sì",0,M445*L445))</f>
        <v/>
      </c>
      <c r="Q445" s="15">
        <f>IF(OR(K445="",F445=""),"",IF(I445="Sì",0,N(H445)*L445))</f>
        <v/>
      </c>
      <c r="R445" s="15">
        <f>IF(OR(K445="",F445=""),"",IF(I445="Sì",0,F445*K445-P445-Q445))</f>
        <v/>
      </c>
      <c r="S445" s="17">
        <f>IF(D445="","",DATE(YEAR(D445),MONTH(D445),1))</f>
        <v/>
      </c>
    </row>
    <row r="446">
      <c r="A446" s="8" t="n"/>
      <c r="B446" s="8" t="n"/>
      <c r="C446" s="8" t="n"/>
      <c r="D446" s="14" t="n"/>
      <c r="E446" s="14" t="n"/>
      <c r="F446" s="12" t="n"/>
      <c r="G446" s="12" t="n"/>
      <c r="H446" s="12" t="n"/>
      <c r="I446" s="8" t="n"/>
      <c r="J446" s="11" t="n"/>
      <c r="K446" s="15">
        <f>IF(OR(D446="",E446=""),"",MAX(E446-D446,0))</f>
        <v/>
      </c>
      <c r="L446" s="15">
        <f>IF(K446="","",IF(Regole!$B$5&gt;0,MIN(K446,Regole!$B$5),K446))</f>
        <v/>
      </c>
      <c r="M446" s="15">
        <f>IF(F446="","",MAX(F446-N(G446)-N(H446),0))</f>
        <v/>
      </c>
      <c r="N446" s="16">
        <f>IF(OR(K446="",F446=""),"",IF(I446="Sì",0,ROUND((M446+N(H446)*(1-Regole!$B$7))*L446*Regole!$B$4,2)))</f>
        <v/>
      </c>
      <c r="O446" s="16">
        <f>IF(N446="","",IF(I446="Sì",0,N(J446)-N446))</f>
        <v/>
      </c>
      <c r="P446" s="15">
        <f>IF(OR(K446="",F446=""),"",IF(I446="Sì",0,M446*L446))</f>
        <v/>
      </c>
      <c r="Q446" s="15">
        <f>IF(OR(K446="",F446=""),"",IF(I446="Sì",0,N(H446)*L446))</f>
        <v/>
      </c>
      <c r="R446" s="15">
        <f>IF(OR(K446="",F446=""),"",IF(I446="Sì",0,F446*K446-P446-Q446))</f>
        <v/>
      </c>
      <c r="S446" s="17">
        <f>IF(D446="","",DATE(YEAR(D446),MONTH(D446),1))</f>
        <v/>
      </c>
    </row>
    <row r="447">
      <c r="A447" s="8" t="n"/>
      <c r="B447" s="8" t="n"/>
      <c r="C447" s="8" t="n"/>
      <c r="D447" s="14" t="n"/>
      <c r="E447" s="14" t="n"/>
      <c r="F447" s="12" t="n"/>
      <c r="G447" s="12" t="n"/>
      <c r="H447" s="12" t="n"/>
      <c r="I447" s="8" t="n"/>
      <c r="J447" s="11" t="n"/>
      <c r="K447" s="15">
        <f>IF(OR(D447="",E447=""),"",MAX(E447-D447,0))</f>
        <v/>
      </c>
      <c r="L447" s="15">
        <f>IF(K447="","",IF(Regole!$B$5&gt;0,MIN(K447,Regole!$B$5),K447))</f>
        <v/>
      </c>
      <c r="M447" s="15">
        <f>IF(F447="","",MAX(F447-N(G447)-N(H447),0))</f>
        <v/>
      </c>
      <c r="N447" s="16">
        <f>IF(OR(K447="",F447=""),"",IF(I447="Sì",0,ROUND((M447+N(H447)*(1-Regole!$B$7))*L447*Regole!$B$4,2)))</f>
        <v/>
      </c>
      <c r="O447" s="16">
        <f>IF(N447="","",IF(I447="Sì",0,N(J447)-N447))</f>
        <v/>
      </c>
      <c r="P447" s="15">
        <f>IF(OR(K447="",F447=""),"",IF(I447="Sì",0,M447*L447))</f>
        <v/>
      </c>
      <c r="Q447" s="15">
        <f>IF(OR(K447="",F447=""),"",IF(I447="Sì",0,N(H447)*L447))</f>
        <v/>
      </c>
      <c r="R447" s="15">
        <f>IF(OR(K447="",F447=""),"",IF(I447="Sì",0,F447*K447-P447-Q447))</f>
        <v/>
      </c>
      <c r="S447" s="17">
        <f>IF(D447="","",DATE(YEAR(D447),MONTH(D447),1))</f>
        <v/>
      </c>
    </row>
    <row r="448">
      <c r="A448" s="8" t="n"/>
      <c r="B448" s="8" t="n"/>
      <c r="C448" s="8" t="n"/>
      <c r="D448" s="14" t="n"/>
      <c r="E448" s="14" t="n"/>
      <c r="F448" s="12" t="n"/>
      <c r="G448" s="12" t="n"/>
      <c r="H448" s="12" t="n"/>
      <c r="I448" s="8" t="n"/>
      <c r="J448" s="11" t="n"/>
      <c r="K448" s="15">
        <f>IF(OR(D448="",E448=""),"",MAX(E448-D448,0))</f>
        <v/>
      </c>
      <c r="L448" s="15">
        <f>IF(K448="","",IF(Regole!$B$5&gt;0,MIN(K448,Regole!$B$5),K448))</f>
        <v/>
      </c>
      <c r="M448" s="15">
        <f>IF(F448="","",MAX(F448-N(G448)-N(H448),0))</f>
        <v/>
      </c>
      <c r="N448" s="16">
        <f>IF(OR(K448="",F448=""),"",IF(I448="Sì",0,ROUND((M448+N(H448)*(1-Regole!$B$7))*L448*Regole!$B$4,2)))</f>
        <v/>
      </c>
      <c r="O448" s="16">
        <f>IF(N448="","",IF(I448="Sì",0,N(J448)-N448))</f>
        <v/>
      </c>
      <c r="P448" s="15">
        <f>IF(OR(K448="",F448=""),"",IF(I448="Sì",0,M448*L448))</f>
        <v/>
      </c>
      <c r="Q448" s="15">
        <f>IF(OR(K448="",F448=""),"",IF(I448="Sì",0,N(H448)*L448))</f>
        <v/>
      </c>
      <c r="R448" s="15">
        <f>IF(OR(K448="",F448=""),"",IF(I448="Sì",0,F448*K448-P448-Q448))</f>
        <v/>
      </c>
      <c r="S448" s="17">
        <f>IF(D448="","",DATE(YEAR(D448),MONTH(D448),1))</f>
        <v/>
      </c>
    </row>
    <row r="449">
      <c r="A449" s="8" t="n"/>
      <c r="B449" s="8" t="n"/>
      <c r="C449" s="8" t="n"/>
      <c r="D449" s="14" t="n"/>
      <c r="E449" s="14" t="n"/>
      <c r="F449" s="12" t="n"/>
      <c r="G449" s="12" t="n"/>
      <c r="H449" s="12" t="n"/>
      <c r="I449" s="8" t="n"/>
      <c r="J449" s="11" t="n"/>
      <c r="K449" s="15">
        <f>IF(OR(D449="",E449=""),"",MAX(E449-D449,0))</f>
        <v/>
      </c>
      <c r="L449" s="15">
        <f>IF(K449="","",IF(Regole!$B$5&gt;0,MIN(K449,Regole!$B$5),K449))</f>
        <v/>
      </c>
      <c r="M449" s="15">
        <f>IF(F449="","",MAX(F449-N(G449)-N(H449),0))</f>
        <v/>
      </c>
      <c r="N449" s="16">
        <f>IF(OR(K449="",F449=""),"",IF(I449="Sì",0,ROUND((M449+N(H449)*(1-Regole!$B$7))*L449*Regole!$B$4,2)))</f>
        <v/>
      </c>
      <c r="O449" s="16">
        <f>IF(N449="","",IF(I449="Sì",0,N(J449)-N449))</f>
        <v/>
      </c>
      <c r="P449" s="15">
        <f>IF(OR(K449="",F449=""),"",IF(I449="Sì",0,M449*L449))</f>
        <v/>
      </c>
      <c r="Q449" s="15">
        <f>IF(OR(K449="",F449=""),"",IF(I449="Sì",0,N(H449)*L449))</f>
        <v/>
      </c>
      <c r="R449" s="15">
        <f>IF(OR(K449="",F449=""),"",IF(I449="Sì",0,F449*K449-P449-Q449))</f>
        <v/>
      </c>
      <c r="S449" s="17">
        <f>IF(D449="","",DATE(YEAR(D449),MONTH(D449),1))</f>
        <v/>
      </c>
    </row>
    <row r="450">
      <c r="A450" s="8" t="n"/>
      <c r="B450" s="8" t="n"/>
      <c r="C450" s="8" t="n"/>
      <c r="D450" s="14" t="n"/>
      <c r="E450" s="14" t="n"/>
      <c r="F450" s="12" t="n"/>
      <c r="G450" s="12" t="n"/>
      <c r="H450" s="12" t="n"/>
      <c r="I450" s="8" t="n"/>
      <c r="J450" s="11" t="n"/>
      <c r="K450" s="15">
        <f>IF(OR(D450="",E450=""),"",MAX(E450-D450,0))</f>
        <v/>
      </c>
      <c r="L450" s="15">
        <f>IF(K450="","",IF(Regole!$B$5&gt;0,MIN(K450,Regole!$B$5),K450))</f>
        <v/>
      </c>
      <c r="M450" s="15">
        <f>IF(F450="","",MAX(F450-N(G450)-N(H450),0))</f>
        <v/>
      </c>
      <c r="N450" s="16">
        <f>IF(OR(K450="",F450=""),"",IF(I450="Sì",0,ROUND((M450+N(H450)*(1-Regole!$B$7))*L450*Regole!$B$4,2)))</f>
        <v/>
      </c>
      <c r="O450" s="16">
        <f>IF(N450="","",IF(I450="Sì",0,N(J450)-N450))</f>
        <v/>
      </c>
      <c r="P450" s="15">
        <f>IF(OR(K450="",F450=""),"",IF(I450="Sì",0,M450*L450))</f>
        <v/>
      </c>
      <c r="Q450" s="15">
        <f>IF(OR(K450="",F450=""),"",IF(I450="Sì",0,N(H450)*L450))</f>
        <v/>
      </c>
      <c r="R450" s="15">
        <f>IF(OR(K450="",F450=""),"",IF(I450="Sì",0,F450*K450-P450-Q450))</f>
        <v/>
      </c>
      <c r="S450" s="17">
        <f>IF(D450="","",DATE(YEAR(D450),MONTH(D450),1))</f>
        <v/>
      </c>
    </row>
    <row r="451">
      <c r="A451" s="8" t="n"/>
      <c r="B451" s="8" t="n"/>
      <c r="C451" s="8" t="n"/>
      <c r="D451" s="14" t="n"/>
      <c r="E451" s="14" t="n"/>
      <c r="F451" s="12" t="n"/>
      <c r="G451" s="12" t="n"/>
      <c r="H451" s="12" t="n"/>
      <c r="I451" s="8" t="n"/>
      <c r="J451" s="11" t="n"/>
      <c r="K451" s="15">
        <f>IF(OR(D451="",E451=""),"",MAX(E451-D451,0))</f>
        <v/>
      </c>
      <c r="L451" s="15">
        <f>IF(K451="","",IF(Regole!$B$5&gt;0,MIN(K451,Regole!$B$5),K451))</f>
        <v/>
      </c>
      <c r="M451" s="15">
        <f>IF(F451="","",MAX(F451-N(G451)-N(H451),0))</f>
        <v/>
      </c>
      <c r="N451" s="16">
        <f>IF(OR(K451="",F451=""),"",IF(I451="Sì",0,ROUND((M451+N(H451)*(1-Regole!$B$7))*L451*Regole!$B$4,2)))</f>
        <v/>
      </c>
      <c r="O451" s="16">
        <f>IF(N451="","",IF(I451="Sì",0,N(J451)-N451))</f>
        <v/>
      </c>
      <c r="P451" s="15">
        <f>IF(OR(K451="",F451=""),"",IF(I451="Sì",0,M451*L451))</f>
        <v/>
      </c>
      <c r="Q451" s="15">
        <f>IF(OR(K451="",F451=""),"",IF(I451="Sì",0,N(H451)*L451))</f>
        <v/>
      </c>
      <c r="R451" s="15">
        <f>IF(OR(K451="",F451=""),"",IF(I451="Sì",0,F451*K451-P451-Q451))</f>
        <v/>
      </c>
      <c r="S451" s="17">
        <f>IF(D451="","",DATE(YEAR(D451),MONTH(D451),1))</f>
        <v/>
      </c>
    </row>
    <row r="452">
      <c r="A452" s="8" t="n"/>
      <c r="B452" s="8" t="n"/>
      <c r="C452" s="8" t="n"/>
      <c r="D452" s="14" t="n"/>
      <c r="E452" s="14" t="n"/>
      <c r="F452" s="12" t="n"/>
      <c r="G452" s="12" t="n"/>
      <c r="H452" s="12" t="n"/>
      <c r="I452" s="8" t="n"/>
      <c r="J452" s="11" t="n"/>
      <c r="K452" s="15">
        <f>IF(OR(D452="",E452=""),"",MAX(E452-D452,0))</f>
        <v/>
      </c>
      <c r="L452" s="15">
        <f>IF(K452="","",IF(Regole!$B$5&gt;0,MIN(K452,Regole!$B$5),K452))</f>
        <v/>
      </c>
      <c r="M452" s="15">
        <f>IF(F452="","",MAX(F452-N(G452)-N(H452),0))</f>
        <v/>
      </c>
      <c r="N452" s="16">
        <f>IF(OR(K452="",F452=""),"",IF(I452="Sì",0,ROUND((M452+N(H452)*(1-Regole!$B$7))*L452*Regole!$B$4,2)))</f>
        <v/>
      </c>
      <c r="O452" s="16">
        <f>IF(N452="","",IF(I452="Sì",0,N(J452)-N452))</f>
        <v/>
      </c>
      <c r="P452" s="15">
        <f>IF(OR(K452="",F452=""),"",IF(I452="Sì",0,M452*L452))</f>
        <v/>
      </c>
      <c r="Q452" s="15">
        <f>IF(OR(K452="",F452=""),"",IF(I452="Sì",0,N(H452)*L452))</f>
        <v/>
      </c>
      <c r="R452" s="15">
        <f>IF(OR(K452="",F452=""),"",IF(I452="Sì",0,F452*K452-P452-Q452))</f>
        <v/>
      </c>
      <c r="S452" s="17">
        <f>IF(D452="","",DATE(YEAR(D452),MONTH(D452),1))</f>
        <v/>
      </c>
    </row>
    <row r="453">
      <c r="A453" s="8" t="n"/>
      <c r="B453" s="8" t="n"/>
      <c r="C453" s="8" t="n"/>
      <c r="D453" s="14" t="n"/>
      <c r="E453" s="14" t="n"/>
      <c r="F453" s="12" t="n"/>
      <c r="G453" s="12" t="n"/>
      <c r="H453" s="12" t="n"/>
      <c r="I453" s="8" t="n"/>
      <c r="J453" s="11" t="n"/>
      <c r="K453" s="15">
        <f>IF(OR(D453="",E453=""),"",MAX(E453-D453,0))</f>
        <v/>
      </c>
      <c r="L453" s="15">
        <f>IF(K453="","",IF(Regole!$B$5&gt;0,MIN(K453,Regole!$B$5),K453))</f>
        <v/>
      </c>
      <c r="M453" s="15">
        <f>IF(F453="","",MAX(F453-N(G453)-N(H453),0))</f>
        <v/>
      </c>
      <c r="N453" s="16">
        <f>IF(OR(K453="",F453=""),"",IF(I453="Sì",0,ROUND((M453+N(H453)*(1-Regole!$B$7))*L453*Regole!$B$4,2)))</f>
        <v/>
      </c>
      <c r="O453" s="16">
        <f>IF(N453="","",IF(I453="Sì",0,N(J453)-N453))</f>
        <v/>
      </c>
      <c r="P453" s="15">
        <f>IF(OR(K453="",F453=""),"",IF(I453="Sì",0,M453*L453))</f>
        <v/>
      </c>
      <c r="Q453" s="15">
        <f>IF(OR(K453="",F453=""),"",IF(I453="Sì",0,N(H453)*L453))</f>
        <v/>
      </c>
      <c r="R453" s="15">
        <f>IF(OR(K453="",F453=""),"",IF(I453="Sì",0,F453*K453-P453-Q453))</f>
        <v/>
      </c>
      <c r="S453" s="17">
        <f>IF(D453="","",DATE(YEAR(D453),MONTH(D453),1))</f>
        <v/>
      </c>
    </row>
    <row r="454">
      <c r="A454" s="8" t="n"/>
      <c r="B454" s="8" t="n"/>
      <c r="C454" s="8" t="n"/>
      <c r="D454" s="14" t="n"/>
      <c r="E454" s="14" t="n"/>
      <c r="F454" s="12" t="n"/>
      <c r="G454" s="12" t="n"/>
      <c r="H454" s="12" t="n"/>
      <c r="I454" s="8" t="n"/>
      <c r="J454" s="11" t="n"/>
      <c r="K454" s="15">
        <f>IF(OR(D454="",E454=""),"",MAX(E454-D454,0))</f>
        <v/>
      </c>
      <c r="L454" s="15">
        <f>IF(K454="","",IF(Regole!$B$5&gt;0,MIN(K454,Regole!$B$5),K454))</f>
        <v/>
      </c>
      <c r="M454" s="15">
        <f>IF(F454="","",MAX(F454-N(G454)-N(H454),0))</f>
        <v/>
      </c>
      <c r="N454" s="16">
        <f>IF(OR(K454="",F454=""),"",IF(I454="Sì",0,ROUND((M454+N(H454)*(1-Regole!$B$7))*L454*Regole!$B$4,2)))</f>
        <v/>
      </c>
      <c r="O454" s="16">
        <f>IF(N454="","",IF(I454="Sì",0,N(J454)-N454))</f>
        <v/>
      </c>
      <c r="P454" s="15">
        <f>IF(OR(K454="",F454=""),"",IF(I454="Sì",0,M454*L454))</f>
        <v/>
      </c>
      <c r="Q454" s="15">
        <f>IF(OR(K454="",F454=""),"",IF(I454="Sì",0,N(H454)*L454))</f>
        <v/>
      </c>
      <c r="R454" s="15">
        <f>IF(OR(K454="",F454=""),"",IF(I454="Sì",0,F454*K454-P454-Q454))</f>
        <v/>
      </c>
      <c r="S454" s="17">
        <f>IF(D454="","",DATE(YEAR(D454),MONTH(D454),1))</f>
        <v/>
      </c>
    </row>
    <row r="455">
      <c r="A455" s="8" t="n"/>
      <c r="B455" s="8" t="n"/>
      <c r="C455" s="8" t="n"/>
      <c r="D455" s="14" t="n"/>
      <c r="E455" s="14" t="n"/>
      <c r="F455" s="12" t="n"/>
      <c r="G455" s="12" t="n"/>
      <c r="H455" s="12" t="n"/>
      <c r="I455" s="8" t="n"/>
      <c r="J455" s="11" t="n"/>
      <c r="K455" s="15">
        <f>IF(OR(D455="",E455=""),"",MAX(E455-D455,0))</f>
        <v/>
      </c>
      <c r="L455" s="15">
        <f>IF(K455="","",IF(Regole!$B$5&gt;0,MIN(K455,Regole!$B$5),K455))</f>
        <v/>
      </c>
      <c r="M455" s="15">
        <f>IF(F455="","",MAX(F455-N(G455)-N(H455),0))</f>
        <v/>
      </c>
      <c r="N455" s="16">
        <f>IF(OR(K455="",F455=""),"",IF(I455="Sì",0,ROUND((M455+N(H455)*(1-Regole!$B$7))*L455*Regole!$B$4,2)))</f>
        <v/>
      </c>
      <c r="O455" s="16">
        <f>IF(N455="","",IF(I455="Sì",0,N(J455)-N455))</f>
        <v/>
      </c>
      <c r="P455" s="15">
        <f>IF(OR(K455="",F455=""),"",IF(I455="Sì",0,M455*L455))</f>
        <v/>
      </c>
      <c r="Q455" s="15">
        <f>IF(OR(K455="",F455=""),"",IF(I455="Sì",0,N(H455)*L455))</f>
        <v/>
      </c>
      <c r="R455" s="15">
        <f>IF(OR(K455="",F455=""),"",IF(I455="Sì",0,F455*K455-P455-Q455))</f>
        <v/>
      </c>
      <c r="S455" s="17">
        <f>IF(D455="","",DATE(YEAR(D455),MONTH(D455),1))</f>
        <v/>
      </c>
    </row>
    <row r="456">
      <c r="A456" s="8" t="n"/>
      <c r="B456" s="8" t="n"/>
      <c r="C456" s="8" t="n"/>
      <c r="D456" s="14" t="n"/>
      <c r="E456" s="14" t="n"/>
      <c r="F456" s="12" t="n"/>
      <c r="G456" s="12" t="n"/>
      <c r="H456" s="12" t="n"/>
      <c r="I456" s="8" t="n"/>
      <c r="J456" s="11" t="n"/>
      <c r="K456" s="15">
        <f>IF(OR(D456="",E456=""),"",MAX(E456-D456,0))</f>
        <v/>
      </c>
      <c r="L456" s="15">
        <f>IF(K456="","",IF(Regole!$B$5&gt;0,MIN(K456,Regole!$B$5),K456))</f>
        <v/>
      </c>
      <c r="M456" s="15">
        <f>IF(F456="","",MAX(F456-N(G456)-N(H456),0))</f>
        <v/>
      </c>
      <c r="N456" s="16">
        <f>IF(OR(K456="",F456=""),"",IF(I456="Sì",0,ROUND((M456+N(H456)*(1-Regole!$B$7))*L456*Regole!$B$4,2)))</f>
        <v/>
      </c>
      <c r="O456" s="16">
        <f>IF(N456="","",IF(I456="Sì",0,N(J456)-N456))</f>
        <v/>
      </c>
      <c r="P456" s="15">
        <f>IF(OR(K456="",F456=""),"",IF(I456="Sì",0,M456*L456))</f>
        <v/>
      </c>
      <c r="Q456" s="15">
        <f>IF(OR(K456="",F456=""),"",IF(I456="Sì",0,N(H456)*L456))</f>
        <v/>
      </c>
      <c r="R456" s="15">
        <f>IF(OR(K456="",F456=""),"",IF(I456="Sì",0,F456*K456-P456-Q456))</f>
        <v/>
      </c>
      <c r="S456" s="17">
        <f>IF(D456="","",DATE(YEAR(D456),MONTH(D456),1))</f>
        <v/>
      </c>
    </row>
    <row r="457">
      <c r="A457" s="8" t="n"/>
      <c r="B457" s="8" t="n"/>
      <c r="C457" s="8" t="n"/>
      <c r="D457" s="14" t="n"/>
      <c r="E457" s="14" t="n"/>
      <c r="F457" s="12" t="n"/>
      <c r="G457" s="12" t="n"/>
      <c r="H457" s="12" t="n"/>
      <c r="I457" s="8" t="n"/>
      <c r="J457" s="11" t="n"/>
      <c r="K457" s="15">
        <f>IF(OR(D457="",E457=""),"",MAX(E457-D457,0))</f>
        <v/>
      </c>
      <c r="L457" s="15">
        <f>IF(K457="","",IF(Regole!$B$5&gt;0,MIN(K457,Regole!$B$5),K457))</f>
        <v/>
      </c>
      <c r="M457" s="15">
        <f>IF(F457="","",MAX(F457-N(G457)-N(H457),0))</f>
        <v/>
      </c>
      <c r="N457" s="16">
        <f>IF(OR(K457="",F457=""),"",IF(I457="Sì",0,ROUND((M457+N(H457)*(1-Regole!$B$7))*L457*Regole!$B$4,2)))</f>
        <v/>
      </c>
      <c r="O457" s="16">
        <f>IF(N457="","",IF(I457="Sì",0,N(J457)-N457))</f>
        <v/>
      </c>
      <c r="P457" s="15">
        <f>IF(OR(K457="",F457=""),"",IF(I457="Sì",0,M457*L457))</f>
        <v/>
      </c>
      <c r="Q457" s="15">
        <f>IF(OR(K457="",F457=""),"",IF(I457="Sì",0,N(H457)*L457))</f>
        <v/>
      </c>
      <c r="R457" s="15">
        <f>IF(OR(K457="",F457=""),"",IF(I457="Sì",0,F457*K457-P457-Q457))</f>
        <v/>
      </c>
      <c r="S457" s="17">
        <f>IF(D457="","",DATE(YEAR(D457),MONTH(D457),1))</f>
        <v/>
      </c>
    </row>
    <row r="458">
      <c r="A458" s="8" t="n"/>
      <c r="B458" s="8" t="n"/>
      <c r="C458" s="8" t="n"/>
      <c r="D458" s="14" t="n"/>
      <c r="E458" s="14" t="n"/>
      <c r="F458" s="12" t="n"/>
      <c r="G458" s="12" t="n"/>
      <c r="H458" s="12" t="n"/>
      <c r="I458" s="8" t="n"/>
      <c r="J458" s="11" t="n"/>
      <c r="K458" s="15">
        <f>IF(OR(D458="",E458=""),"",MAX(E458-D458,0))</f>
        <v/>
      </c>
      <c r="L458" s="15">
        <f>IF(K458="","",IF(Regole!$B$5&gt;0,MIN(K458,Regole!$B$5),K458))</f>
        <v/>
      </c>
      <c r="M458" s="15">
        <f>IF(F458="","",MAX(F458-N(G458)-N(H458),0))</f>
        <v/>
      </c>
      <c r="N458" s="16">
        <f>IF(OR(K458="",F458=""),"",IF(I458="Sì",0,ROUND((M458+N(H458)*(1-Regole!$B$7))*L458*Regole!$B$4,2)))</f>
        <v/>
      </c>
      <c r="O458" s="16">
        <f>IF(N458="","",IF(I458="Sì",0,N(J458)-N458))</f>
        <v/>
      </c>
      <c r="P458" s="15">
        <f>IF(OR(K458="",F458=""),"",IF(I458="Sì",0,M458*L458))</f>
        <v/>
      </c>
      <c r="Q458" s="15">
        <f>IF(OR(K458="",F458=""),"",IF(I458="Sì",0,N(H458)*L458))</f>
        <v/>
      </c>
      <c r="R458" s="15">
        <f>IF(OR(K458="",F458=""),"",IF(I458="Sì",0,F458*K458-P458-Q458))</f>
        <v/>
      </c>
      <c r="S458" s="17">
        <f>IF(D458="","",DATE(YEAR(D458),MONTH(D458),1))</f>
        <v/>
      </c>
    </row>
    <row r="459">
      <c r="A459" s="8" t="n"/>
      <c r="B459" s="8" t="n"/>
      <c r="C459" s="8" t="n"/>
      <c r="D459" s="14" t="n"/>
      <c r="E459" s="14" t="n"/>
      <c r="F459" s="12" t="n"/>
      <c r="G459" s="12" t="n"/>
      <c r="H459" s="12" t="n"/>
      <c r="I459" s="8" t="n"/>
      <c r="J459" s="11" t="n"/>
      <c r="K459" s="15">
        <f>IF(OR(D459="",E459=""),"",MAX(E459-D459,0))</f>
        <v/>
      </c>
      <c r="L459" s="15">
        <f>IF(K459="","",IF(Regole!$B$5&gt;0,MIN(K459,Regole!$B$5),K459))</f>
        <v/>
      </c>
      <c r="M459" s="15">
        <f>IF(F459="","",MAX(F459-N(G459)-N(H459),0))</f>
        <v/>
      </c>
      <c r="N459" s="16">
        <f>IF(OR(K459="",F459=""),"",IF(I459="Sì",0,ROUND((M459+N(H459)*(1-Regole!$B$7))*L459*Regole!$B$4,2)))</f>
        <v/>
      </c>
      <c r="O459" s="16">
        <f>IF(N459="","",IF(I459="Sì",0,N(J459)-N459))</f>
        <v/>
      </c>
      <c r="P459" s="15">
        <f>IF(OR(K459="",F459=""),"",IF(I459="Sì",0,M459*L459))</f>
        <v/>
      </c>
      <c r="Q459" s="15">
        <f>IF(OR(K459="",F459=""),"",IF(I459="Sì",0,N(H459)*L459))</f>
        <v/>
      </c>
      <c r="R459" s="15">
        <f>IF(OR(K459="",F459=""),"",IF(I459="Sì",0,F459*K459-P459-Q459))</f>
        <v/>
      </c>
      <c r="S459" s="17">
        <f>IF(D459="","",DATE(YEAR(D459),MONTH(D459),1))</f>
        <v/>
      </c>
    </row>
    <row r="460">
      <c r="A460" s="8" t="n"/>
      <c r="B460" s="8" t="n"/>
      <c r="C460" s="8" t="n"/>
      <c r="D460" s="14" t="n"/>
      <c r="E460" s="14" t="n"/>
      <c r="F460" s="12" t="n"/>
      <c r="G460" s="12" t="n"/>
      <c r="H460" s="12" t="n"/>
      <c r="I460" s="8" t="n"/>
      <c r="J460" s="11" t="n"/>
      <c r="K460" s="15">
        <f>IF(OR(D460="",E460=""),"",MAX(E460-D460,0))</f>
        <v/>
      </c>
      <c r="L460" s="15">
        <f>IF(K460="","",IF(Regole!$B$5&gt;0,MIN(K460,Regole!$B$5),K460))</f>
        <v/>
      </c>
      <c r="M460" s="15">
        <f>IF(F460="","",MAX(F460-N(G460)-N(H460),0))</f>
        <v/>
      </c>
      <c r="N460" s="16">
        <f>IF(OR(K460="",F460=""),"",IF(I460="Sì",0,ROUND((M460+N(H460)*(1-Regole!$B$7))*L460*Regole!$B$4,2)))</f>
        <v/>
      </c>
      <c r="O460" s="16">
        <f>IF(N460="","",IF(I460="Sì",0,N(J460)-N460))</f>
        <v/>
      </c>
      <c r="P460" s="15">
        <f>IF(OR(K460="",F460=""),"",IF(I460="Sì",0,M460*L460))</f>
        <v/>
      </c>
      <c r="Q460" s="15">
        <f>IF(OR(K460="",F460=""),"",IF(I460="Sì",0,N(H460)*L460))</f>
        <v/>
      </c>
      <c r="R460" s="15">
        <f>IF(OR(K460="",F460=""),"",IF(I460="Sì",0,F460*K460-P460-Q460))</f>
        <v/>
      </c>
      <c r="S460" s="17">
        <f>IF(D460="","",DATE(YEAR(D460),MONTH(D460),1))</f>
        <v/>
      </c>
    </row>
    <row r="461">
      <c r="A461" s="8" t="n"/>
      <c r="B461" s="8" t="n"/>
      <c r="C461" s="8" t="n"/>
      <c r="D461" s="14" t="n"/>
      <c r="E461" s="14" t="n"/>
      <c r="F461" s="12" t="n"/>
      <c r="G461" s="12" t="n"/>
      <c r="H461" s="12" t="n"/>
      <c r="I461" s="8" t="n"/>
      <c r="J461" s="11" t="n"/>
      <c r="K461" s="15">
        <f>IF(OR(D461="",E461=""),"",MAX(E461-D461,0))</f>
        <v/>
      </c>
      <c r="L461" s="15">
        <f>IF(K461="","",IF(Regole!$B$5&gt;0,MIN(K461,Regole!$B$5),K461))</f>
        <v/>
      </c>
      <c r="M461" s="15">
        <f>IF(F461="","",MAX(F461-N(G461)-N(H461),0))</f>
        <v/>
      </c>
      <c r="N461" s="16">
        <f>IF(OR(K461="",F461=""),"",IF(I461="Sì",0,ROUND((M461+N(H461)*(1-Regole!$B$7))*L461*Regole!$B$4,2)))</f>
        <v/>
      </c>
      <c r="O461" s="16">
        <f>IF(N461="","",IF(I461="Sì",0,N(J461)-N461))</f>
        <v/>
      </c>
      <c r="P461" s="15">
        <f>IF(OR(K461="",F461=""),"",IF(I461="Sì",0,M461*L461))</f>
        <v/>
      </c>
      <c r="Q461" s="15">
        <f>IF(OR(K461="",F461=""),"",IF(I461="Sì",0,N(H461)*L461))</f>
        <v/>
      </c>
      <c r="R461" s="15">
        <f>IF(OR(K461="",F461=""),"",IF(I461="Sì",0,F461*K461-P461-Q461))</f>
        <v/>
      </c>
      <c r="S461" s="17">
        <f>IF(D461="","",DATE(YEAR(D461),MONTH(D461),1))</f>
        <v/>
      </c>
    </row>
    <row r="462">
      <c r="A462" s="8" t="n"/>
      <c r="B462" s="8" t="n"/>
      <c r="C462" s="8" t="n"/>
      <c r="D462" s="14" t="n"/>
      <c r="E462" s="14" t="n"/>
      <c r="F462" s="12" t="n"/>
      <c r="G462" s="12" t="n"/>
      <c r="H462" s="12" t="n"/>
      <c r="I462" s="8" t="n"/>
      <c r="J462" s="11" t="n"/>
      <c r="K462" s="15">
        <f>IF(OR(D462="",E462=""),"",MAX(E462-D462,0))</f>
        <v/>
      </c>
      <c r="L462" s="15">
        <f>IF(K462="","",IF(Regole!$B$5&gt;0,MIN(K462,Regole!$B$5),K462))</f>
        <v/>
      </c>
      <c r="M462" s="15">
        <f>IF(F462="","",MAX(F462-N(G462)-N(H462),0))</f>
        <v/>
      </c>
      <c r="N462" s="16">
        <f>IF(OR(K462="",F462=""),"",IF(I462="Sì",0,ROUND((M462+N(H462)*(1-Regole!$B$7))*L462*Regole!$B$4,2)))</f>
        <v/>
      </c>
      <c r="O462" s="16">
        <f>IF(N462="","",IF(I462="Sì",0,N(J462)-N462))</f>
        <v/>
      </c>
      <c r="P462" s="15">
        <f>IF(OR(K462="",F462=""),"",IF(I462="Sì",0,M462*L462))</f>
        <v/>
      </c>
      <c r="Q462" s="15">
        <f>IF(OR(K462="",F462=""),"",IF(I462="Sì",0,N(H462)*L462))</f>
        <v/>
      </c>
      <c r="R462" s="15">
        <f>IF(OR(K462="",F462=""),"",IF(I462="Sì",0,F462*K462-P462-Q462))</f>
        <v/>
      </c>
      <c r="S462" s="17">
        <f>IF(D462="","",DATE(YEAR(D462),MONTH(D462),1))</f>
        <v/>
      </c>
    </row>
    <row r="463">
      <c r="A463" s="8" t="n"/>
      <c r="B463" s="8" t="n"/>
      <c r="C463" s="8" t="n"/>
      <c r="D463" s="14" t="n"/>
      <c r="E463" s="14" t="n"/>
      <c r="F463" s="12" t="n"/>
      <c r="G463" s="12" t="n"/>
      <c r="H463" s="12" t="n"/>
      <c r="I463" s="8" t="n"/>
      <c r="J463" s="11" t="n"/>
      <c r="K463" s="15">
        <f>IF(OR(D463="",E463=""),"",MAX(E463-D463,0))</f>
        <v/>
      </c>
      <c r="L463" s="15">
        <f>IF(K463="","",IF(Regole!$B$5&gt;0,MIN(K463,Regole!$B$5),K463))</f>
        <v/>
      </c>
      <c r="M463" s="15">
        <f>IF(F463="","",MAX(F463-N(G463)-N(H463),0))</f>
        <v/>
      </c>
      <c r="N463" s="16">
        <f>IF(OR(K463="",F463=""),"",IF(I463="Sì",0,ROUND((M463+N(H463)*(1-Regole!$B$7))*L463*Regole!$B$4,2)))</f>
        <v/>
      </c>
      <c r="O463" s="16">
        <f>IF(N463="","",IF(I463="Sì",0,N(J463)-N463))</f>
        <v/>
      </c>
      <c r="P463" s="15">
        <f>IF(OR(K463="",F463=""),"",IF(I463="Sì",0,M463*L463))</f>
        <v/>
      </c>
      <c r="Q463" s="15">
        <f>IF(OR(K463="",F463=""),"",IF(I463="Sì",0,N(H463)*L463))</f>
        <v/>
      </c>
      <c r="R463" s="15">
        <f>IF(OR(K463="",F463=""),"",IF(I463="Sì",0,F463*K463-P463-Q463))</f>
        <v/>
      </c>
      <c r="S463" s="17">
        <f>IF(D463="","",DATE(YEAR(D463),MONTH(D463),1))</f>
        <v/>
      </c>
    </row>
    <row r="464">
      <c r="A464" s="8" t="n"/>
      <c r="B464" s="8" t="n"/>
      <c r="C464" s="8" t="n"/>
      <c r="D464" s="14" t="n"/>
      <c r="E464" s="14" t="n"/>
      <c r="F464" s="12" t="n"/>
      <c r="G464" s="12" t="n"/>
      <c r="H464" s="12" t="n"/>
      <c r="I464" s="8" t="n"/>
      <c r="J464" s="11" t="n"/>
      <c r="K464" s="15">
        <f>IF(OR(D464="",E464=""),"",MAX(E464-D464,0))</f>
        <v/>
      </c>
      <c r="L464" s="15">
        <f>IF(K464="","",IF(Regole!$B$5&gt;0,MIN(K464,Regole!$B$5),K464))</f>
        <v/>
      </c>
      <c r="M464" s="15">
        <f>IF(F464="","",MAX(F464-N(G464)-N(H464),0))</f>
        <v/>
      </c>
      <c r="N464" s="16">
        <f>IF(OR(K464="",F464=""),"",IF(I464="Sì",0,ROUND((M464+N(H464)*(1-Regole!$B$7))*L464*Regole!$B$4,2)))</f>
        <v/>
      </c>
      <c r="O464" s="16">
        <f>IF(N464="","",IF(I464="Sì",0,N(J464)-N464))</f>
        <v/>
      </c>
      <c r="P464" s="15">
        <f>IF(OR(K464="",F464=""),"",IF(I464="Sì",0,M464*L464))</f>
        <v/>
      </c>
      <c r="Q464" s="15">
        <f>IF(OR(K464="",F464=""),"",IF(I464="Sì",0,N(H464)*L464))</f>
        <v/>
      </c>
      <c r="R464" s="15">
        <f>IF(OR(K464="",F464=""),"",IF(I464="Sì",0,F464*K464-P464-Q464))</f>
        <v/>
      </c>
      <c r="S464" s="17">
        <f>IF(D464="","",DATE(YEAR(D464),MONTH(D464),1))</f>
        <v/>
      </c>
    </row>
    <row r="465">
      <c r="A465" s="8" t="n"/>
      <c r="B465" s="8" t="n"/>
      <c r="C465" s="8" t="n"/>
      <c r="D465" s="14" t="n"/>
      <c r="E465" s="14" t="n"/>
      <c r="F465" s="12" t="n"/>
      <c r="G465" s="12" t="n"/>
      <c r="H465" s="12" t="n"/>
      <c r="I465" s="8" t="n"/>
      <c r="J465" s="11" t="n"/>
      <c r="K465" s="15">
        <f>IF(OR(D465="",E465=""),"",MAX(E465-D465,0))</f>
        <v/>
      </c>
      <c r="L465" s="15">
        <f>IF(K465="","",IF(Regole!$B$5&gt;0,MIN(K465,Regole!$B$5),K465))</f>
        <v/>
      </c>
      <c r="M465" s="15">
        <f>IF(F465="","",MAX(F465-N(G465)-N(H465),0))</f>
        <v/>
      </c>
      <c r="N465" s="16">
        <f>IF(OR(K465="",F465=""),"",IF(I465="Sì",0,ROUND((M465+N(H465)*(1-Regole!$B$7))*L465*Regole!$B$4,2)))</f>
        <v/>
      </c>
      <c r="O465" s="16">
        <f>IF(N465="","",IF(I465="Sì",0,N(J465)-N465))</f>
        <v/>
      </c>
      <c r="P465" s="15">
        <f>IF(OR(K465="",F465=""),"",IF(I465="Sì",0,M465*L465))</f>
        <v/>
      </c>
      <c r="Q465" s="15">
        <f>IF(OR(K465="",F465=""),"",IF(I465="Sì",0,N(H465)*L465))</f>
        <v/>
      </c>
      <c r="R465" s="15">
        <f>IF(OR(K465="",F465=""),"",IF(I465="Sì",0,F465*K465-P465-Q465))</f>
        <v/>
      </c>
      <c r="S465" s="17">
        <f>IF(D465="","",DATE(YEAR(D465),MONTH(D465),1))</f>
        <v/>
      </c>
    </row>
    <row r="466">
      <c r="A466" s="8" t="n"/>
      <c r="B466" s="8" t="n"/>
      <c r="C466" s="8" t="n"/>
      <c r="D466" s="14" t="n"/>
      <c r="E466" s="14" t="n"/>
      <c r="F466" s="12" t="n"/>
      <c r="G466" s="12" t="n"/>
      <c r="H466" s="12" t="n"/>
      <c r="I466" s="8" t="n"/>
      <c r="J466" s="11" t="n"/>
      <c r="K466" s="15">
        <f>IF(OR(D466="",E466=""),"",MAX(E466-D466,0))</f>
        <v/>
      </c>
      <c r="L466" s="15">
        <f>IF(K466="","",IF(Regole!$B$5&gt;0,MIN(K466,Regole!$B$5),K466))</f>
        <v/>
      </c>
      <c r="M466" s="15">
        <f>IF(F466="","",MAX(F466-N(G466)-N(H466),0))</f>
        <v/>
      </c>
      <c r="N466" s="16">
        <f>IF(OR(K466="",F466=""),"",IF(I466="Sì",0,ROUND((M466+N(H466)*(1-Regole!$B$7))*L466*Regole!$B$4,2)))</f>
        <v/>
      </c>
      <c r="O466" s="16">
        <f>IF(N466="","",IF(I466="Sì",0,N(J466)-N466))</f>
        <v/>
      </c>
      <c r="P466" s="15">
        <f>IF(OR(K466="",F466=""),"",IF(I466="Sì",0,M466*L466))</f>
        <v/>
      </c>
      <c r="Q466" s="15">
        <f>IF(OR(K466="",F466=""),"",IF(I466="Sì",0,N(H466)*L466))</f>
        <v/>
      </c>
      <c r="R466" s="15">
        <f>IF(OR(K466="",F466=""),"",IF(I466="Sì",0,F466*K466-P466-Q466))</f>
        <v/>
      </c>
      <c r="S466" s="17">
        <f>IF(D466="","",DATE(YEAR(D466),MONTH(D466),1))</f>
        <v/>
      </c>
    </row>
    <row r="467">
      <c r="A467" s="8" t="n"/>
      <c r="B467" s="8" t="n"/>
      <c r="C467" s="8" t="n"/>
      <c r="D467" s="14" t="n"/>
      <c r="E467" s="14" t="n"/>
      <c r="F467" s="12" t="n"/>
      <c r="G467" s="12" t="n"/>
      <c r="H467" s="12" t="n"/>
      <c r="I467" s="8" t="n"/>
      <c r="J467" s="11" t="n"/>
      <c r="K467" s="15">
        <f>IF(OR(D467="",E467=""),"",MAX(E467-D467,0))</f>
        <v/>
      </c>
      <c r="L467" s="15">
        <f>IF(K467="","",IF(Regole!$B$5&gt;0,MIN(K467,Regole!$B$5),K467))</f>
        <v/>
      </c>
      <c r="M467" s="15">
        <f>IF(F467="","",MAX(F467-N(G467)-N(H467),0))</f>
        <v/>
      </c>
      <c r="N467" s="16">
        <f>IF(OR(K467="",F467=""),"",IF(I467="Sì",0,ROUND((M467+N(H467)*(1-Regole!$B$7))*L467*Regole!$B$4,2)))</f>
        <v/>
      </c>
      <c r="O467" s="16">
        <f>IF(N467="","",IF(I467="Sì",0,N(J467)-N467))</f>
        <v/>
      </c>
      <c r="P467" s="15">
        <f>IF(OR(K467="",F467=""),"",IF(I467="Sì",0,M467*L467))</f>
        <v/>
      </c>
      <c r="Q467" s="15">
        <f>IF(OR(K467="",F467=""),"",IF(I467="Sì",0,N(H467)*L467))</f>
        <v/>
      </c>
      <c r="R467" s="15">
        <f>IF(OR(K467="",F467=""),"",IF(I467="Sì",0,F467*K467-P467-Q467))</f>
        <v/>
      </c>
      <c r="S467" s="17">
        <f>IF(D467="","",DATE(YEAR(D467),MONTH(D467),1))</f>
        <v/>
      </c>
    </row>
    <row r="468">
      <c r="A468" s="8" t="n"/>
      <c r="B468" s="8" t="n"/>
      <c r="C468" s="8" t="n"/>
      <c r="D468" s="14" t="n"/>
      <c r="E468" s="14" t="n"/>
      <c r="F468" s="12" t="n"/>
      <c r="G468" s="12" t="n"/>
      <c r="H468" s="12" t="n"/>
      <c r="I468" s="8" t="n"/>
      <c r="J468" s="11" t="n"/>
      <c r="K468" s="15">
        <f>IF(OR(D468="",E468=""),"",MAX(E468-D468,0))</f>
        <v/>
      </c>
      <c r="L468" s="15">
        <f>IF(K468="","",IF(Regole!$B$5&gt;0,MIN(K468,Regole!$B$5),K468))</f>
        <v/>
      </c>
      <c r="M468" s="15">
        <f>IF(F468="","",MAX(F468-N(G468)-N(H468),0))</f>
        <v/>
      </c>
      <c r="N468" s="16">
        <f>IF(OR(K468="",F468=""),"",IF(I468="Sì",0,ROUND((M468+N(H468)*(1-Regole!$B$7))*L468*Regole!$B$4,2)))</f>
        <v/>
      </c>
      <c r="O468" s="16">
        <f>IF(N468="","",IF(I468="Sì",0,N(J468)-N468))</f>
        <v/>
      </c>
      <c r="P468" s="15">
        <f>IF(OR(K468="",F468=""),"",IF(I468="Sì",0,M468*L468))</f>
        <v/>
      </c>
      <c r="Q468" s="15">
        <f>IF(OR(K468="",F468=""),"",IF(I468="Sì",0,N(H468)*L468))</f>
        <v/>
      </c>
      <c r="R468" s="15">
        <f>IF(OR(K468="",F468=""),"",IF(I468="Sì",0,F468*K468-P468-Q468))</f>
        <v/>
      </c>
      <c r="S468" s="17">
        <f>IF(D468="","",DATE(YEAR(D468),MONTH(D468),1))</f>
        <v/>
      </c>
    </row>
    <row r="469">
      <c r="A469" s="8" t="n"/>
      <c r="B469" s="8" t="n"/>
      <c r="C469" s="8" t="n"/>
      <c r="D469" s="14" t="n"/>
      <c r="E469" s="14" t="n"/>
      <c r="F469" s="12" t="n"/>
      <c r="G469" s="12" t="n"/>
      <c r="H469" s="12" t="n"/>
      <c r="I469" s="8" t="n"/>
      <c r="J469" s="11" t="n"/>
      <c r="K469" s="15">
        <f>IF(OR(D469="",E469=""),"",MAX(E469-D469,0))</f>
        <v/>
      </c>
      <c r="L469" s="15">
        <f>IF(K469="","",IF(Regole!$B$5&gt;0,MIN(K469,Regole!$B$5),K469))</f>
        <v/>
      </c>
      <c r="M469" s="15">
        <f>IF(F469="","",MAX(F469-N(G469)-N(H469),0))</f>
        <v/>
      </c>
      <c r="N469" s="16">
        <f>IF(OR(K469="",F469=""),"",IF(I469="Sì",0,ROUND((M469+N(H469)*(1-Regole!$B$7))*L469*Regole!$B$4,2)))</f>
        <v/>
      </c>
      <c r="O469" s="16">
        <f>IF(N469="","",IF(I469="Sì",0,N(J469)-N469))</f>
        <v/>
      </c>
      <c r="P469" s="15">
        <f>IF(OR(K469="",F469=""),"",IF(I469="Sì",0,M469*L469))</f>
        <v/>
      </c>
      <c r="Q469" s="15">
        <f>IF(OR(K469="",F469=""),"",IF(I469="Sì",0,N(H469)*L469))</f>
        <v/>
      </c>
      <c r="R469" s="15">
        <f>IF(OR(K469="",F469=""),"",IF(I469="Sì",0,F469*K469-P469-Q469))</f>
        <v/>
      </c>
      <c r="S469" s="17">
        <f>IF(D469="","",DATE(YEAR(D469),MONTH(D469),1))</f>
        <v/>
      </c>
    </row>
    <row r="470">
      <c r="A470" s="8" t="n"/>
      <c r="B470" s="8" t="n"/>
      <c r="C470" s="8" t="n"/>
      <c r="D470" s="14" t="n"/>
      <c r="E470" s="14" t="n"/>
      <c r="F470" s="12" t="n"/>
      <c r="G470" s="12" t="n"/>
      <c r="H470" s="12" t="n"/>
      <c r="I470" s="8" t="n"/>
      <c r="J470" s="11" t="n"/>
      <c r="K470" s="15">
        <f>IF(OR(D470="",E470=""),"",MAX(E470-D470,0))</f>
        <v/>
      </c>
      <c r="L470" s="15">
        <f>IF(K470="","",IF(Regole!$B$5&gt;0,MIN(K470,Regole!$B$5),K470))</f>
        <v/>
      </c>
      <c r="M470" s="15">
        <f>IF(F470="","",MAX(F470-N(G470)-N(H470),0))</f>
        <v/>
      </c>
      <c r="N470" s="16">
        <f>IF(OR(K470="",F470=""),"",IF(I470="Sì",0,ROUND((M470+N(H470)*(1-Regole!$B$7))*L470*Regole!$B$4,2)))</f>
        <v/>
      </c>
      <c r="O470" s="16">
        <f>IF(N470="","",IF(I470="Sì",0,N(J470)-N470))</f>
        <v/>
      </c>
      <c r="P470" s="15">
        <f>IF(OR(K470="",F470=""),"",IF(I470="Sì",0,M470*L470))</f>
        <v/>
      </c>
      <c r="Q470" s="15">
        <f>IF(OR(K470="",F470=""),"",IF(I470="Sì",0,N(H470)*L470))</f>
        <v/>
      </c>
      <c r="R470" s="15">
        <f>IF(OR(K470="",F470=""),"",IF(I470="Sì",0,F470*K470-P470-Q470))</f>
        <v/>
      </c>
      <c r="S470" s="17">
        <f>IF(D470="","",DATE(YEAR(D470),MONTH(D470),1))</f>
        <v/>
      </c>
    </row>
    <row r="471">
      <c r="A471" s="8" t="n"/>
      <c r="B471" s="8" t="n"/>
      <c r="C471" s="8" t="n"/>
      <c r="D471" s="14" t="n"/>
      <c r="E471" s="14" t="n"/>
      <c r="F471" s="12" t="n"/>
      <c r="G471" s="12" t="n"/>
      <c r="H471" s="12" t="n"/>
      <c r="I471" s="8" t="n"/>
      <c r="J471" s="11" t="n"/>
      <c r="K471" s="15">
        <f>IF(OR(D471="",E471=""),"",MAX(E471-D471,0))</f>
        <v/>
      </c>
      <c r="L471" s="15">
        <f>IF(K471="","",IF(Regole!$B$5&gt;0,MIN(K471,Regole!$B$5),K471))</f>
        <v/>
      </c>
      <c r="M471" s="15">
        <f>IF(F471="","",MAX(F471-N(G471)-N(H471),0))</f>
        <v/>
      </c>
      <c r="N471" s="16">
        <f>IF(OR(K471="",F471=""),"",IF(I471="Sì",0,ROUND((M471+N(H471)*(1-Regole!$B$7))*L471*Regole!$B$4,2)))</f>
        <v/>
      </c>
      <c r="O471" s="16">
        <f>IF(N471="","",IF(I471="Sì",0,N(J471)-N471))</f>
        <v/>
      </c>
      <c r="P471" s="15">
        <f>IF(OR(K471="",F471=""),"",IF(I471="Sì",0,M471*L471))</f>
        <v/>
      </c>
      <c r="Q471" s="15">
        <f>IF(OR(K471="",F471=""),"",IF(I471="Sì",0,N(H471)*L471))</f>
        <v/>
      </c>
      <c r="R471" s="15">
        <f>IF(OR(K471="",F471=""),"",IF(I471="Sì",0,F471*K471-P471-Q471))</f>
        <v/>
      </c>
      <c r="S471" s="17">
        <f>IF(D471="","",DATE(YEAR(D471),MONTH(D471),1))</f>
        <v/>
      </c>
    </row>
    <row r="472">
      <c r="A472" s="8" t="n"/>
      <c r="B472" s="8" t="n"/>
      <c r="C472" s="8" t="n"/>
      <c r="D472" s="14" t="n"/>
      <c r="E472" s="14" t="n"/>
      <c r="F472" s="12" t="n"/>
      <c r="G472" s="12" t="n"/>
      <c r="H472" s="12" t="n"/>
      <c r="I472" s="8" t="n"/>
      <c r="J472" s="11" t="n"/>
      <c r="K472" s="15">
        <f>IF(OR(D472="",E472=""),"",MAX(E472-D472,0))</f>
        <v/>
      </c>
      <c r="L472" s="15">
        <f>IF(K472="","",IF(Regole!$B$5&gt;0,MIN(K472,Regole!$B$5),K472))</f>
        <v/>
      </c>
      <c r="M472" s="15">
        <f>IF(F472="","",MAX(F472-N(G472)-N(H472),0))</f>
        <v/>
      </c>
      <c r="N472" s="16">
        <f>IF(OR(K472="",F472=""),"",IF(I472="Sì",0,ROUND((M472+N(H472)*(1-Regole!$B$7))*L472*Regole!$B$4,2)))</f>
        <v/>
      </c>
      <c r="O472" s="16">
        <f>IF(N472="","",IF(I472="Sì",0,N(J472)-N472))</f>
        <v/>
      </c>
      <c r="P472" s="15">
        <f>IF(OR(K472="",F472=""),"",IF(I472="Sì",0,M472*L472))</f>
        <v/>
      </c>
      <c r="Q472" s="15">
        <f>IF(OR(K472="",F472=""),"",IF(I472="Sì",0,N(H472)*L472))</f>
        <v/>
      </c>
      <c r="R472" s="15">
        <f>IF(OR(K472="",F472=""),"",IF(I472="Sì",0,F472*K472-P472-Q472))</f>
        <v/>
      </c>
      <c r="S472" s="17">
        <f>IF(D472="","",DATE(YEAR(D472),MONTH(D472),1))</f>
        <v/>
      </c>
    </row>
    <row r="473">
      <c r="A473" s="8" t="n"/>
      <c r="B473" s="8" t="n"/>
      <c r="C473" s="8" t="n"/>
      <c r="D473" s="14" t="n"/>
      <c r="E473" s="14" t="n"/>
      <c r="F473" s="12" t="n"/>
      <c r="G473" s="12" t="n"/>
      <c r="H473" s="12" t="n"/>
      <c r="I473" s="8" t="n"/>
      <c r="J473" s="11" t="n"/>
      <c r="K473" s="15">
        <f>IF(OR(D473="",E473=""),"",MAX(E473-D473,0))</f>
        <v/>
      </c>
      <c r="L473" s="15">
        <f>IF(K473="","",IF(Regole!$B$5&gt;0,MIN(K473,Regole!$B$5),K473))</f>
        <v/>
      </c>
      <c r="M473" s="15">
        <f>IF(F473="","",MAX(F473-N(G473)-N(H473),0))</f>
        <v/>
      </c>
      <c r="N473" s="16">
        <f>IF(OR(K473="",F473=""),"",IF(I473="Sì",0,ROUND((M473+N(H473)*(1-Regole!$B$7))*L473*Regole!$B$4,2)))</f>
        <v/>
      </c>
      <c r="O473" s="16">
        <f>IF(N473="","",IF(I473="Sì",0,N(J473)-N473))</f>
        <v/>
      </c>
      <c r="P473" s="15">
        <f>IF(OR(K473="",F473=""),"",IF(I473="Sì",0,M473*L473))</f>
        <v/>
      </c>
      <c r="Q473" s="15">
        <f>IF(OR(K473="",F473=""),"",IF(I473="Sì",0,N(H473)*L473))</f>
        <v/>
      </c>
      <c r="R473" s="15">
        <f>IF(OR(K473="",F473=""),"",IF(I473="Sì",0,F473*K473-P473-Q473))</f>
        <v/>
      </c>
      <c r="S473" s="17">
        <f>IF(D473="","",DATE(YEAR(D473),MONTH(D473),1))</f>
        <v/>
      </c>
    </row>
    <row r="474">
      <c r="A474" s="8" t="n"/>
      <c r="B474" s="8" t="n"/>
      <c r="C474" s="8" t="n"/>
      <c r="D474" s="14" t="n"/>
      <c r="E474" s="14" t="n"/>
      <c r="F474" s="12" t="n"/>
      <c r="G474" s="12" t="n"/>
      <c r="H474" s="12" t="n"/>
      <c r="I474" s="8" t="n"/>
      <c r="J474" s="11" t="n"/>
      <c r="K474" s="15">
        <f>IF(OR(D474="",E474=""),"",MAX(E474-D474,0))</f>
        <v/>
      </c>
      <c r="L474" s="15">
        <f>IF(K474="","",IF(Regole!$B$5&gt;0,MIN(K474,Regole!$B$5),K474))</f>
        <v/>
      </c>
      <c r="M474" s="15">
        <f>IF(F474="","",MAX(F474-N(G474)-N(H474),0))</f>
        <v/>
      </c>
      <c r="N474" s="16">
        <f>IF(OR(K474="",F474=""),"",IF(I474="Sì",0,ROUND((M474+N(H474)*(1-Regole!$B$7))*L474*Regole!$B$4,2)))</f>
        <v/>
      </c>
      <c r="O474" s="16">
        <f>IF(N474="","",IF(I474="Sì",0,N(J474)-N474))</f>
        <v/>
      </c>
      <c r="P474" s="15">
        <f>IF(OR(K474="",F474=""),"",IF(I474="Sì",0,M474*L474))</f>
        <v/>
      </c>
      <c r="Q474" s="15">
        <f>IF(OR(K474="",F474=""),"",IF(I474="Sì",0,N(H474)*L474))</f>
        <v/>
      </c>
      <c r="R474" s="15">
        <f>IF(OR(K474="",F474=""),"",IF(I474="Sì",0,F474*K474-P474-Q474))</f>
        <v/>
      </c>
      <c r="S474" s="17">
        <f>IF(D474="","",DATE(YEAR(D474),MONTH(D474),1))</f>
        <v/>
      </c>
    </row>
    <row r="475">
      <c r="A475" s="8" t="n"/>
      <c r="B475" s="8" t="n"/>
      <c r="C475" s="8" t="n"/>
      <c r="D475" s="14" t="n"/>
      <c r="E475" s="14" t="n"/>
      <c r="F475" s="12" t="n"/>
      <c r="G475" s="12" t="n"/>
      <c r="H475" s="12" t="n"/>
      <c r="I475" s="8" t="n"/>
      <c r="J475" s="11" t="n"/>
      <c r="K475" s="15">
        <f>IF(OR(D475="",E475=""),"",MAX(E475-D475,0))</f>
        <v/>
      </c>
      <c r="L475" s="15">
        <f>IF(K475="","",IF(Regole!$B$5&gt;0,MIN(K475,Regole!$B$5),K475))</f>
        <v/>
      </c>
      <c r="M475" s="15">
        <f>IF(F475="","",MAX(F475-N(G475)-N(H475),0))</f>
        <v/>
      </c>
      <c r="N475" s="16">
        <f>IF(OR(K475="",F475=""),"",IF(I475="Sì",0,ROUND((M475+N(H475)*(1-Regole!$B$7))*L475*Regole!$B$4,2)))</f>
        <v/>
      </c>
      <c r="O475" s="16">
        <f>IF(N475="","",IF(I475="Sì",0,N(J475)-N475))</f>
        <v/>
      </c>
      <c r="P475" s="15">
        <f>IF(OR(K475="",F475=""),"",IF(I475="Sì",0,M475*L475))</f>
        <v/>
      </c>
      <c r="Q475" s="15">
        <f>IF(OR(K475="",F475=""),"",IF(I475="Sì",0,N(H475)*L475))</f>
        <v/>
      </c>
      <c r="R475" s="15">
        <f>IF(OR(K475="",F475=""),"",IF(I475="Sì",0,F475*K475-P475-Q475))</f>
        <v/>
      </c>
      <c r="S475" s="17">
        <f>IF(D475="","",DATE(YEAR(D475),MONTH(D475),1))</f>
        <v/>
      </c>
    </row>
    <row r="476">
      <c r="A476" s="8" t="n"/>
      <c r="B476" s="8" t="n"/>
      <c r="C476" s="8" t="n"/>
      <c r="D476" s="14" t="n"/>
      <c r="E476" s="14" t="n"/>
      <c r="F476" s="12" t="n"/>
      <c r="G476" s="12" t="n"/>
      <c r="H476" s="12" t="n"/>
      <c r="I476" s="8" t="n"/>
      <c r="J476" s="11" t="n"/>
      <c r="K476" s="15">
        <f>IF(OR(D476="",E476=""),"",MAX(E476-D476,0))</f>
        <v/>
      </c>
      <c r="L476" s="15">
        <f>IF(K476="","",IF(Regole!$B$5&gt;0,MIN(K476,Regole!$B$5),K476))</f>
        <v/>
      </c>
      <c r="M476" s="15">
        <f>IF(F476="","",MAX(F476-N(G476)-N(H476),0))</f>
        <v/>
      </c>
      <c r="N476" s="16">
        <f>IF(OR(K476="",F476=""),"",IF(I476="Sì",0,ROUND((M476+N(H476)*(1-Regole!$B$7))*L476*Regole!$B$4,2)))</f>
        <v/>
      </c>
      <c r="O476" s="16">
        <f>IF(N476="","",IF(I476="Sì",0,N(J476)-N476))</f>
        <v/>
      </c>
      <c r="P476" s="15">
        <f>IF(OR(K476="",F476=""),"",IF(I476="Sì",0,M476*L476))</f>
        <v/>
      </c>
      <c r="Q476" s="15">
        <f>IF(OR(K476="",F476=""),"",IF(I476="Sì",0,N(H476)*L476))</f>
        <v/>
      </c>
      <c r="R476" s="15">
        <f>IF(OR(K476="",F476=""),"",IF(I476="Sì",0,F476*K476-P476-Q476))</f>
        <v/>
      </c>
      <c r="S476" s="17">
        <f>IF(D476="","",DATE(YEAR(D476),MONTH(D476),1))</f>
        <v/>
      </c>
    </row>
    <row r="477">
      <c r="A477" s="8" t="n"/>
      <c r="B477" s="8" t="n"/>
      <c r="C477" s="8" t="n"/>
      <c r="D477" s="14" t="n"/>
      <c r="E477" s="14" t="n"/>
      <c r="F477" s="12" t="n"/>
      <c r="G477" s="12" t="n"/>
      <c r="H477" s="12" t="n"/>
      <c r="I477" s="8" t="n"/>
      <c r="J477" s="11" t="n"/>
      <c r="K477" s="15">
        <f>IF(OR(D477="",E477=""),"",MAX(E477-D477,0))</f>
        <v/>
      </c>
      <c r="L477" s="15">
        <f>IF(K477="","",IF(Regole!$B$5&gt;0,MIN(K477,Regole!$B$5),K477))</f>
        <v/>
      </c>
      <c r="M477" s="15">
        <f>IF(F477="","",MAX(F477-N(G477)-N(H477),0))</f>
        <v/>
      </c>
      <c r="N477" s="16">
        <f>IF(OR(K477="",F477=""),"",IF(I477="Sì",0,ROUND((M477+N(H477)*(1-Regole!$B$7))*L477*Regole!$B$4,2)))</f>
        <v/>
      </c>
      <c r="O477" s="16">
        <f>IF(N477="","",IF(I477="Sì",0,N(J477)-N477))</f>
        <v/>
      </c>
      <c r="P477" s="15">
        <f>IF(OR(K477="",F477=""),"",IF(I477="Sì",0,M477*L477))</f>
        <v/>
      </c>
      <c r="Q477" s="15">
        <f>IF(OR(K477="",F477=""),"",IF(I477="Sì",0,N(H477)*L477))</f>
        <v/>
      </c>
      <c r="R477" s="15">
        <f>IF(OR(K477="",F477=""),"",IF(I477="Sì",0,F477*K477-P477-Q477))</f>
        <v/>
      </c>
      <c r="S477" s="17">
        <f>IF(D477="","",DATE(YEAR(D477),MONTH(D477),1))</f>
        <v/>
      </c>
    </row>
    <row r="478">
      <c r="A478" s="8" t="n"/>
      <c r="B478" s="8" t="n"/>
      <c r="C478" s="8" t="n"/>
      <c r="D478" s="14" t="n"/>
      <c r="E478" s="14" t="n"/>
      <c r="F478" s="12" t="n"/>
      <c r="G478" s="12" t="n"/>
      <c r="H478" s="12" t="n"/>
      <c r="I478" s="8" t="n"/>
      <c r="J478" s="11" t="n"/>
      <c r="K478" s="15">
        <f>IF(OR(D478="",E478=""),"",MAX(E478-D478,0))</f>
        <v/>
      </c>
      <c r="L478" s="15">
        <f>IF(K478="","",IF(Regole!$B$5&gt;0,MIN(K478,Regole!$B$5),K478))</f>
        <v/>
      </c>
      <c r="M478" s="15">
        <f>IF(F478="","",MAX(F478-N(G478)-N(H478),0))</f>
        <v/>
      </c>
      <c r="N478" s="16">
        <f>IF(OR(K478="",F478=""),"",IF(I478="Sì",0,ROUND((M478+N(H478)*(1-Regole!$B$7))*L478*Regole!$B$4,2)))</f>
        <v/>
      </c>
      <c r="O478" s="16">
        <f>IF(N478="","",IF(I478="Sì",0,N(J478)-N478))</f>
        <v/>
      </c>
      <c r="P478" s="15">
        <f>IF(OR(K478="",F478=""),"",IF(I478="Sì",0,M478*L478))</f>
        <v/>
      </c>
      <c r="Q478" s="15">
        <f>IF(OR(K478="",F478=""),"",IF(I478="Sì",0,N(H478)*L478))</f>
        <v/>
      </c>
      <c r="R478" s="15">
        <f>IF(OR(K478="",F478=""),"",IF(I478="Sì",0,F478*K478-P478-Q478))</f>
        <v/>
      </c>
      <c r="S478" s="17">
        <f>IF(D478="","",DATE(YEAR(D478),MONTH(D478),1))</f>
        <v/>
      </c>
    </row>
    <row r="479">
      <c r="A479" s="8" t="n"/>
      <c r="B479" s="8" t="n"/>
      <c r="C479" s="8" t="n"/>
      <c r="D479" s="14" t="n"/>
      <c r="E479" s="14" t="n"/>
      <c r="F479" s="12" t="n"/>
      <c r="G479" s="12" t="n"/>
      <c r="H479" s="12" t="n"/>
      <c r="I479" s="8" t="n"/>
      <c r="J479" s="11" t="n"/>
      <c r="K479" s="15">
        <f>IF(OR(D479="",E479=""),"",MAX(E479-D479,0))</f>
        <v/>
      </c>
      <c r="L479" s="15">
        <f>IF(K479="","",IF(Regole!$B$5&gt;0,MIN(K479,Regole!$B$5),K479))</f>
        <v/>
      </c>
      <c r="M479" s="15">
        <f>IF(F479="","",MAX(F479-N(G479)-N(H479),0))</f>
        <v/>
      </c>
      <c r="N479" s="16">
        <f>IF(OR(K479="",F479=""),"",IF(I479="Sì",0,ROUND((M479+N(H479)*(1-Regole!$B$7))*L479*Regole!$B$4,2)))</f>
        <v/>
      </c>
      <c r="O479" s="16">
        <f>IF(N479="","",IF(I479="Sì",0,N(J479)-N479))</f>
        <v/>
      </c>
      <c r="P479" s="15">
        <f>IF(OR(K479="",F479=""),"",IF(I479="Sì",0,M479*L479))</f>
        <v/>
      </c>
      <c r="Q479" s="15">
        <f>IF(OR(K479="",F479=""),"",IF(I479="Sì",0,N(H479)*L479))</f>
        <v/>
      </c>
      <c r="R479" s="15">
        <f>IF(OR(K479="",F479=""),"",IF(I479="Sì",0,F479*K479-P479-Q479))</f>
        <v/>
      </c>
      <c r="S479" s="17">
        <f>IF(D479="","",DATE(YEAR(D479),MONTH(D479),1))</f>
        <v/>
      </c>
    </row>
    <row r="480">
      <c r="A480" s="8" t="n"/>
      <c r="B480" s="8" t="n"/>
      <c r="C480" s="8" t="n"/>
      <c r="D480" s="14" t="n"/>
      <c r="E480" s="14" t="n"/>
      <c r="F480" s="12" t="n"/>
      <c r="G480" s="12" t="n"/>
      <c r="H480" s="12" t="n"/>
      <c r="I480" s="8" t="n"/>
      <c r="J480" s="11" t="n"/>
      <c r="K480" s="15">
        <f>IF(OR(D480="",E480=""),"",MAX(E480-D480,0))</f>
        <v/>
      </c>
      <c r="L480" s="15">
        <f>IF(K480="","",IF(Regole!$B$5&gt;0,MIN(K480,Regole!$B$5),K480))</f>
        <v/>
      </c>
      <c r="M480" s="15">
        <f>IF(F480="","",MAX(F480-N(G480)-N(H480),0))</f>
        <v/>
      </c>
      <c r="N480" s="16">
        <f>IF(OR(K480="",F480=""),"",IF(I480="Sì",0,ROUND((M480+N(H480)*(1-Regole!$B$7))*L480*Regole!$B$4,2)))</f>
        <v/>
      </c>
      <c r="O480" s="16">
        <f>IF(N480="","",IF(I480="Sì",0,N(J480)-N480))</f>
        <v/>
      </c>
      <c r="P480" s="15">
        <f>IF(OR(K480="",F480=""),"",IF(I480="Sì",0,M480*L480))</f>
        <v/>
      </c>
      <c r="Q480" s="15">
        <f>IF(OR(K480="",F480=""),"",IF(I480="Sì",0,N(H480)*L480))</f>
        <v/>
      </c>
      <c r="R480" s="15">
        <f>IF(OR(K480="",F480=""),"",IF(I480="Sì",0,F480*K480-P480-Q480))</f>
        <v/>
      </c>
      <c r="S480" s="17">
        <f>IF(D480="","",DATE(YEAR(D480),MONTH(D480),1))</f>
        <v/>
      </c>
    </row>
    <row r="481">
      <c r="A481" s="8" t="n"/>
      <c r="B481" s="8" t="n"/>
      <c r="C481" s="8" t="n"/>
      <c r="D481" s="14" t="n"/>
      <c r="E481" s="14" t="n"/>
      <c r="F481" s="12" t="n"/>
      <c r="G481" s="12" t="n"/>
      <c r="H481" s="12" t="n"/>
      <c r="I481" s="8" t="n"/>
      <c r="J481" s="11" t="n"/>
      <c r="K481" s="15">
        <f>IF(OR(D481="",E481=""),"",MAX(E481-D481,0))</f>
        <v/>
      </c>
      <c r="L481" s="15">
        <f>IF(K481="","",IF(Regole!$B$5&gt;0,MIN(K481,Regole!$B$5),K481))</f>
        <v/>
      </c>
      <c r="M481" s="15">
        <f>IF(F481="","",MAX(F481-N(G481)-N(H481),0))</f>
        <v/>
      </c>
      <c r="N481" s="16">
        <f>IF(OR(K481="",F481=""),"",IF(I481="Sì",0,ROUND((M481+N(H481)*(1-Regole!$B$7))*L481*Regole!$B$4,2)))</f>
        <v/>
      </c>
      <c r="O481" s="16">
        <f>IF(N481="","",IF(I481="Sì",0,N(J481)-N481))</f>
        <v/>
      </c>
      <c r="P481" s="15">
        <f>IF(OR(K481="",F481=""),"",IF(I481="Sì",0,M481*L481))</f>
        <v/>
      </c>
      <c r="Q481" s="15">
        <f>IF(OR(K481="",F481=""),"",IF(I481="Sì",0,N(H481)*L481))</f>
        <v/>
      </c>
      <c r="R481" s="15">
        <f>IF(OR(K481="",F481=""),"",IF(I481="Sì",0,F481*K481-P481-Q481))</f>
        <v/>
      </c>
      <c r="S481" s="17">
        <f>IF(D481="","",DATE(YEAR(D481),MONTH(D481),1))</f>
        <v/>
      </c>
    </row>
    <row r="482">
      <c r="A482" s="8" t="n"/>
      <c r="B482" s="8" t="n"/>
      <c r="C482" s="8" t="n"/>
      <c r="D482" s="14" t="n"/>
      <c r="E482" s="14" t="n"/>
      <c r="F482" s="12" t="n"/>
      <c r="G482" s="12" t="n"/>
      <c r="H482" s="12" t="n"/>
      <c r="I482" s="8" t="n"/>
      <c r="J482" s="11" t="n"/>
      <c r="K482" s="15">
        <f>IF(OR(D482="",E482=""),"",MAX(E482-D482,0))</f>
        <v/>
      </c>
      <c r="L482" s="15">
        <f>IF(K482="","",IF(Regole!$B$5&gt;0,MIN(K482,Regole!$B$5),K482))</f>
        <v/>
      </c>
      <c r="M482" s="15">
        <f>IF(F482="","",MAX(F482-N(G482)-N(H482),0))</f>
        <v/>
      </c>
      <c r="N482" s="16">
        <f>IF(OR(K482="",F482=""),"",IF(I482="Sì",0,ROUND((M482+N(H482)*(1-Regole!$B$7))*L482*Regole!$B$4,2)))</f>
        <v/>
      </c>
      <c r="O482" s="16">
        <f>IF(N482="","",IF(I482="Sì",0,N(J482)-N482))</f>
        <v/>
      </c>
      <c r="P482" s="15">
        <f>IF(OR(K482="",F482=""),"",IF(I482="Sì",0,M482*L482))</f>
        <v/>
      </c>
      <c r="Q482" s="15">
        <f>IF(OR(K482="",F482=""),"",IF(I482="Sì",0,N(H482)*L482))</f>
        <v/>
      </c>
      <c r="R482" s="15">
        <f>IF(OR(K482="",F482=""),"",IF(I482="Sì",0,F482*K482-P482-Q482))</f>
        <v/>
      </c>
      <c r="S482" s="17">
        <f>IF(D482="","",DATE(YEAR(D482),MONTH(D482),1))</f>
        <v/>
      </c>
    </row>
    <row r="483">
      <c r="A483" s="8" t="n"/>
      <c r="B483" s="8" t="n"/>
      <c r="C483" s="8" t="n"/>
      <c r="D483" s="14" t="n"/>
      <c r="E483" s="14" t="n"/>
      <c r="F483" s="12" t="n"/>
      <c r="G483" s="12" t="n"/>
      <c r="H483" s="12" t="n"/>
      <c r="I483" s="8" t="n"/>
      <c r="J483" s="11" t="n"/>
      <c r="K483" s="15">
        <f>IF(OR(D483="",E483=""),"",MAX(E483-D483,0))</f>
        <v/>
      </c>
      <c r="L483" s="15">
        <f>IF(K483="","",IF(Regole!$B$5&gt;0,MIN(K483,Regole!$B$5),K483))</f>
        <v/>
      </c>
      <c r="M483" s="15">
        <f>IF(F483="","",MAX(F483-N(G483)-N(H483),0))</f>
        <v/>
      </c>
      <c r="N483" s="16">
        <f>IF(OR(K483="",F483=""),"",IF(I483="Sì",0,ROUND((M483+N(H483)*(1-Regole!$B$7))*L483*Regole!$B$4,2)))</f>
        <v/>
      </c>
      <c r="O483" s="16">
        <f>IF(N483="","",IF(I483="Sì",0,N(J483)-N483))</f>
        <v/>
      </c>
      <c r="P483" s="15">
        <f>IF(OR(K483="",F483=""),"",IF(I483="Sì",0,M483*L483))</f>
        <v/>
      </c>
      <c r="Q483" s="15">
        <f>IF(OR(K483="",F483=""),"",IF(I483="Sì",0,N(H483)*L483))</f>
        <v/>
      </c>
      <c r="R483" s="15">
        <f>IF(OR(K483="",F483=""),"",IF(I483="Sì",0,F483*K483-P483-Q483))</f>
        <v/>
      </c>
      <c r="S483" s="17">
        <f>IF(D483="","",DATE(YEAR(D483),MONTH(D483),1))</f>
        <v/>
      </c>
    </row>
    <row r="484">
      <c r="A484" s="8" t="n"/>
      <c r="B484" s="8" t="n"/>
      <c r="C484" s="8" t="n"/>
      <c r="D484" s="14" t="n"/>
      <c r="E484" s="14" t="n"/>
      <c r="F484" s="12" t="n"/>
      <c r="G484" s="12" t="n"/>
      <c r="H484" s="12" t="n"/>
      <c r="I484" s="8" t="n"/>
      <c r="J484" s="11" t="n"/>
      <c r="K484" s="15">
        <f>IF(OR(D484="",E484=""),"",MAX(E484-D484,0))</f>
        <v/>
      </c>
      <c r="L484" s="15">
        <f>IF(K484="","",IF(Regole!$B$5&gt;0,MIN(K484,Regole!$B$5),K484))</f>
        <v/>
      </c>
      <c r="M484" s="15">
        <f>IF(F484="","",MAX(F484-N(G484)-N(H484),0))</f>
        <v/>
      </c>
      <c r="N484" s="16">
        <f>IF(OR(K484="",F484=""),"",IF(I484="Sì",0,ROUND((M484+N(H484)*(1-Regole!$B$7))*L484*Regole!$B$4,2)))</f>
        <v/>
      </c>
      <c r="O484" s="16">
        <f>IF(N484="","",IF(I484="Sì",0,N(J484)-N484))</f>
        <v/>
      </c>
      <c r="P484" s="15">
        <f>IF(OR(K484="",F484=""),"",IF(I484="Sì",0,M484*L484))</f>
        <v/>
      </c>
      <c r="Q484" s="15">
        <f>IF(OR(K484="",F484=""),"",IF(I484="Sì",0,N(H484)*L484))</f>
        <v/>
      </c>
      <c r="R484" s="15">
        <f>IF(OR(K484="",F484=""),"",IF(I484="Sì",0,F484*K484-P484-Q484))</f>
        <v/>
      </c>
      <c r="S484" s="17">
        <f>IF(D484="","",DATE(YEAR(D484),MONTH(D484),1))</f>
        <v/>
      </c>
    </row>
    <row r="485">
      <c r="A485" s="8" t="n"/>
      <c r="B485" s="8" t="n"/>
      <c r="C485" s="8" t="n"/>
      <c r="D485" s="14" t="n"/>
      <c r="E485" s="14" t="n"/>
      <c r="F485" s="12" t="n"/>
      <c r="G485" s="12" t="n"/>
      <c r="H485" s="12" t="n"/>
      <c r="I485" s="8" t="n"/>
      <c r="J485" s="11" t="n"/>
      <c r="K485" s="15">
        <f>IF(OR(D485="",E485=""),"",MAX(E485-D485,0))</f>
        <v/>
      </c>
      <c r="L485" s="15">
        <f>IF(K485="","",IF(Regole!$B$5&gt;0,MIN(K485,Regole!$B$5),K485))</f>
        <v/>
      </c>
      <c r="M485" s="15">
        <f>IF(F485="","",MAX(F485-N(G485)-N(H485),0))</f>
        <v/>
      </c>
      <c r="N485" s="16">
        <f>IF(OR(K485="",F485=""),"",IF(I485="Sì",0,ROUND((M485+N(H485)*(1-Regole!$B$7))*L485*Regole!$B$4,2)))</f>
        <v/>
      </c>
      <c r="O485" s="16">
        <f>IF(N485="","",IF(I485="Sì",0,N(J485)-N485))</f>
        <v/>
      </c>
      <c r="P485" s="15">
        <f>IF(OR(K485="",F485=""),"",IF(I485="Sì",0,M485*L485))</f>
        <v/>
      </c>
      <c r="Q485" s="15">
        <f>IF(OR(K485="",F485=""),"",IF(I485="Sì",0,N(H485)*L485))</f>
        <v/>
      </c>
      <c r="R485" s="15">
        <f>IF(OR(K485="",F485=""),"",IF(I485="Sì",0,F485*K485-P485-Q485))</f>
        <v/>
      </c>
      <c r="S485" s="17">
        <f>IF(D485="","",DATE(YEAR(D485),MONTH(D485),1))</f>
        <v/>
      </c>
    </row>
    <row r="486">
      <c r="A486" s="8" t="n"/>
      <c r="B486" s="8" t="n"/>
      <c r="C486" s="8" t="n"/>
      <c r="D486" s="14" t="n"/>
      <c r="E486" s="14" t="n"/>
      <c r="F486" s="12" t="n"/>
      <c r="G486" s="12" t="n"/>
      <c r="H486" s="12" t="n"/>
      <c r="I486" s="8" t="n"/>
      <c r="J486" s="11" t="n"/>
      <c r="K486" s="15">
        <f>IF(OR(D486="",E486=""),"",MAX(E486-D486,0))</f>
        <v/>
      </c>
      <c r="L486" s="15">
        <f>IF(K486="","",IF(Regole!$B$5&gt;0,MIN(K486,Regole!$B$5),K486))</f>
        <v/>
      </c>
      <c r="M486" s="15">
        <f>IF(F486="","",MAX(F486-N(G486)-N(H486),0))</f>
        <v/>
      </c>
      <c r="N486" s="16">
        <f>IF(OR(K486="",F486=""),"",IF(I486="Sì",0,ROUND((M486+N(H486)*(1-Regole!$B$7))*L486*Regole!$B$4,2)))</f>
        <v/>
      </c>
      <c r="O486" s="16">
        <f>IF(N486="","",IF(I486="Sì",0,N(J486)-N486))</f>
        <v/>
      </c>
      <c r="P486" s="15">
        <f>IF(OR(K486="",F486=""),"",IF(I486="Sì",0,M486*L486))</f>
        <v/>
      </c>
      <c r="Q486" s="15">
        <f>IF(OR(K486="",F486=""),"",IF(I486="Sì",0,N(H486)*L486))</f>
        <v/>
      </c>
      <c r="R486" s="15">
        <f>IF(OR(K486="",F486=""),"",IF(I486="Sì",0,F486*K486-P486-Q486))</f>
        <v/>
      </c>
      <c r="S486" s="17">
        <f>IF(D486="","",DATE(YEAR(D486),MONTH(D486),1))</f>
        <v/>
      </c>
    </row>
    <row r="487">
      <c r="A487" s="8" t="n"/>
      <c r="B487" s="8" t="n"/>
      <c r="C487" s="8" t="n"/>
      <c r="D487" s="14" t="n"/>
      <c r="E487" s="14" t="n"/>
      <c r="F487" s="12" t="n"/>
      <c r="G487" s="12" t="n"/>
      <c r="H487" s="12" t="n"/>
      <c r="I487" s="8" t="n"/>
      <c r="J487" s="11" t="n"/>
      <c r="K487" s="15">
        <f>IF(OR(D487="",E487=""),"",MAX(E487-D487,0))</f>
        <v/>
      </c>
      <c r="L487" s="15">
        <f>IF(K487="","",IF(Regole!$B$5&gt;0,MIN(K487,Regole!$B$5),K487))</f>
        <v/>
      </c>
      <c r="M487" s="15">
        <f>IF(F487="","",MAX(F487-N(G487)-N(H487),0))</f>
        <v/>
      </c>
      <c r="N487" s="16">
        <f>IF(OR(K487="",F487=""),"",IF(I487="Sì",0,ROUND((M487+N(H487)*(1-Regole!$B$7))*L487*Regole!$B$4,2)))</f>
        <v/>
      </c>
      <c r="O487" s="16">
        <f>IF(N487="","",IF(I487="Sì",0,N(J487)-N487))</f>
        <v/>
      </c>
      <c r="P487" s="15">
        <f>IF(OR(K487="",F487=""),"",IF(I487="Sì",0,M487*L487))</f>
        <v/>
      </c>
      <c r="Q487" s="15">
        <f>IF(OR(K487="",F487=""),"",IF(I487="Sì",0,N(H487)*L487))</f>
        <v/>
      </c>
      <c r="R487" s="15">
        <f>IF(OR(K487="",F487=""),"",IF(I487="Sì",0,F487*K487-P487-Q487))</f>
        <v/>
      </c>
      <c r="S487" s="17">
        <f>IF(D487="","",DATE(YEAR(D487),MONTH(D487),1))</f>
        <v/>
      </c>
    </row>
    <row r="488">
      <c r="A488" s="8" t="n"/>
      <c r="B488" s="8" t="n"/>
      <c r="C488" s="8" t="n"/>
      <c r="D488" s="14" t="n"/>
      <c r="E488" s="14" t="n"/>
      <c r="F488" s="12" t="n"/>
      <c r="G488" s="12" t="n"/>
      <c r="H488" s="12" t="n"/>
      <c r="I488" s="8" t="n"/>
      <c r="J488" s="11" t="n"/>
      <c r="K488" s="15">
        <f>IF(OR(D488="",E488=""),"",MAX(E488-D488,0))</f>
        <v/>
      </c>
      <c r="L488" s="15">
        <f>IF(K488="","",IF(Regole!$B$5&gt;0,MIN(K488,Regole!$B$5),K488))</f>
        <v/>
      </c>
      <c r="M488" s="15">
        <f>IF(F488="","",MAX(F488-N(G488)-N(H488),0))</f>
        <v/>
      </c>
      <c r="N488" s="16">
        <f>IF(OR(K488="",F488=""),"",IF(I488="Sì",0,ROUND((M488+N(H488)*(1-Regole!$B$7))*L488*Regole!$B$4,2)))</f>
        <v/>
      </c>
      <c r="O488" s="16">
        <f>IF(N488="","",IF(I488="Sì",0,N(J488)-N488))</f>
        <v/>
      </c>
      <c r="P488" s="15">
        <f>IF(OR(K488="",F488=""),"",IF(I488="Sì",0,M488*L488))</f>
        <v/>
      </c>
      <c r="Q488" s="15">
        <f>IF(OR(K488="",F488=""),"",IF(I488="Sì",0,N(H488)*L488))</f>
        <v/>
      </c>
      <c r="R488" s="15">
        <f>IF(OR(K488="",F488=""),"",IF(I488="Sì",0,F488*K488-P488-Q488))</f>
        <v/>
      </c>
      <c r="S488" s="17">
        <f>IF(D488="","",DATE(YEAR(D488),MONTH(D488),1))</f>
        <v/>
      </c>
    </row>
    <row r="489">
      <c r="A489" s="8" t="n"/>
      <c r="B489" s="8" t="n"/>
      <c r="C489" s="8" t="n"/>
      <c r="D489" s="14" t="n"/>
      <c r="E489" s="14" t="n"/>
      <c r="F489" s="12" t="n"/>
      <c r="G489" s="12" t="n"/>
      <c r="H489" s="12" t="n"/>
      <c r="I489" s="8" t="n"/>
      <c r="J489" s="11" t="n"/>
      <c r="K489" s="15">
        <f>IF(OR(D489="",E489=""),"",MAX(E489-D489,0))</f>
        <v/>
      </c>
      <c r="L489" s="15">
        <f>IF(K489="","",IF(Regole!$B$5&gt;0,MIN(K489,Regole!$B$5),K489))</f>
        <v/>
      </c>
      <c r="M489" s="15">
        <f>IF(F489="","",MAX(F489-N(G489)-N(H489),0))</f>
        <v/>
      </c>
      <c r="N489" s="16">
        <f>IF(OR(K489="",F489=""),"",IF(I489="Sì",0,ROUND((M489+N(H489)*(1-Regole!$B$7))*L489*Regole!$B$4,2)))</f>
        <v/>
      </c>
      <c r="O489" s="16">
        <f>IF(N489="","",IF(I489="Sì",0,N(J489)-N489))</f>
        <v/>
      </c>
      <c r="P489" s="15">
        <f>IF(OR(K489="",F489=""),"",IF(I489="Sì",0,M489*L489))</f>
        <v/>
      </c>
      <c r="Q489" s="15">
        <f>IF(OR(K489="",F489=""),"",IF(I489="Sì",0,N(H489)*L489))</f>
        <v/>
      </c>
      <c r="R489" s="15">
        <f>IF(OR(K489="",F489=""),"",IF(I489="Sì",0,F489*K489-P489-Q489))</f>
        <v/>
      </c>
      <c r="S489" s="17">
        <f>IF(D489="","",DATE(YEAR(D489),MONTH(D489),1))</f>
        <v/>
      </c>
    </row>
    <row r="490">
      <c r="A490" s="8" t="n"/>
      <c r="B490" s="8" t="n"/>
      <c r="C490" s="8" t="n"/>
      <c r="D490" s="14" t="n"/>
      <c r="E490" s="14" t="n"/>
      <c r="F490" s="12" t="n"/>
      <c r="G490" s="12" t="n"/>
      <c r="H490" s="12" t="n"/>
      <c r="I490" s="8" t="n"/>
      <c r="J490" s="11" t="n"/>
      <c r="K490" s="15">
        <f>IF(OR(D490="",E490=""),"",MAX(E490-D490,0))</f>
        <v/>
      </c>
      <c r="L490" s="15">
        <f>IF(K490="","",IF(Regole!$B$5&gt;0,MIN(K490,Regole!$B$5),K490))</f>
        <v/>
      </c>
      <c r="M490" s="15">
        <f>IF(F490="","",MAX(F490-N(G490)-N(H490),0))</f>
        <v/>
      </c>
      <c r="N490" s="16">
        <f>IF(OR(K490="",F490=""),"",IF(I490="Sì",0,ROUND((M490+N(H490)*(1-Regole!$B$7))*L490*Regole!$B$4,2)))</f>
        <v/>
      </c>
      <c r="O490" s="16">
        <f>IF(N490="","",IF(I490="Sì",0,N(J490)-N490))</f>
        <v/>
      </c>
      <c r="P490" s="15">
        <f>IF(OR(K490="",F490=""),"",IF(I490="Sì",0,M490*L490))</f>
        <v/>
      </c>
      <c r="Q490" s="15">
        <f>IF(OR(K490="",F490=""),"",IF(I490="Sì",0,N(H490)*L490))</f>
        <v/>
      </c>
      <c r="R490" s="15">
        <f>IF(OR(K490="",F490=""),"",IF(I490="Sì",0,F490*K490-P490-Q490))</f>
        <v/>
      </c>
      <c r="S490" s="17">
        <f>IF(D490="","",DATE(YEAR(D490),MONTH(D490),1))</f>
        <v/>
      </c>
    </row>
    <row r="491">
      <c r="A491" s="8" t="n"/>
      <c r="B491" s="8" t="n"/>
      <c r="C491" s="8" t="n"/>
      <c r="D491" s="14" t="n"/>
      <c r="E491" s="14" t="n"/>
      <c r="F491" s="12" t="n"/>
      <c r="G491" s="12" t="n"/>
      <c r="H491" s="12" t="n"/>
      <c r="I491" s="8" t="n"/>
      <c r="J491" s="11" t="n"/>
      <c r="K491" s="15">
        <f>IF(OR(D491="",E491=""),"",MAX(E491-D491,0))</f>
        <v/>
      </c>
      <c r="L491" s="15">
        <f>IF(K491="","",IF(Regole!$B$5&gt;0,MIN(K491,Regole!$B$5),K491))</f>
        <v/>
      </c>
      <c r="M491" s="15">
        <f>IF(F491="","",MAX(F491-N(G491)-N(H491),0))</f>
        <v/>
      </c>
      <c r="N491" s="16">
        <f>IF(OR(K491="",F491=""),"",IF(I491="Sì",0,ROUND((M491+N(H491)*(1-Regole!$B$7))*L491*Regole!$B$4,2)))</f>
        <v/>
      </c>
      <c r="O491" s="16">
        <f>IF(N491="","",IF(I491="Sì",0,N(J491)-N491))</f>
        <v/>
      </c>
      <c r="P491" s="15">
        <f>IF(OR(K491="",F491=""),"",IF(I491="Sì",0,M491*L491))</f>
        <v/>
      </c>
      <c r="Q491" s="15">
        <f>IF(OR(K491="",F491=""),"",IF(I491="Sì",0,N(H491)*L491))</f>
        <v/>
      </c>
      <c r="R491" s="15">
        <f>IF(OR(K491="",F491=""),"",IF(I491="Sì",0,F491*K491-P491-Q491))</f>
        <v/>
      </c>
      <c r="S491" s="17">
        <f>IF(D491="","",DATE(YEAR(D491),MONTH(D491),1))</f>
        <v/>
      </c>
    </row>
    <row r="492">
      <c r="A492" s="8" t="n"/>
      <c r="B492" s="8" t="n"/>
      <c r="C492" s="8" t="n"/>
      <c r="D492" s="14" t="n"/>
      <c r="E492" s="14" t="n"/>
      <c r="F492" s="12" t="n"/>
      <c r="G492" s="12" t="n"/>
      <c r="H492" s="12" t="n"/>
      <c r="I492" s="8" t="n"/>
      <c r="J492" s="11" t="n"/>
      <c r="K492" s="15">
        <f>IF(OR(D492="",E492=""),"",MAX(E492-D492,0))</f>
        <v/>
      </c>
      <c r="L492" s="15">
        <f>IF(K492="","",IF(Regole!$B$5&gt;0,MIN(K492,Regole!$B$5),K492))</f>
        <v/>
      </c>
      <c r="M492" s="15">
        <f>IF(F492="","",MAX(F492-N(G492)-N(H492),0))</f>
        <v/>
      </c>
      <c r="N492" s="16">
        <f>IF(OR(K492="",F492=""),"",IF(I492="Sì",0,ROUND((M492+N(H492)*(1-Regole!$B$7))*L492*Regole!$B$4,2)))</f>
        <v/>
      </c>
      <c r="O492" s="16">
        <f>IF(N492="","",IF(I492="Sì",0,N(J492)-N492))</f>
        <v/>
      </c>
      <c r="P492" s="15">
        <f>IF(OR(K492="",F492=""),"",IF(I492="Sì",0,M492*L492))</f>
        <v/>
      </c>
      <c r="Q492" s="15">
        <f>IF(OR(K492="",F492=""),"",IF(I492="Sì",0,N(H492)*L492))</f>
        <v/>
      </c>
      <c r="R492" s="15">
        <f>IF(OR(K492="",F492=""),"",IF(I492="Sì",0,F492*K492-P492-Q492))</f>
        <v/>
      </c>
      <c r="S492" s="17">
        <f>IF(D492="","",DATE(YEAR(D492),MONTH(D492),1))</f>
        <v/>
      </c>
    </row>
    <row r="493">
      <c r="A493" s="8" t="n"/>
      <c r="B493" s="8" t="n"/>
      <c r="C493" s="8" t="n"/>
      <c r="D493" s="14" t="n"/>
      <c r="E493" s="14" t="n"/>
      <c r="F493" s="12" t="n"/>
      <c r="G493" s="12" t="n"/>
      <c r="H493" s="12" t="n"/>
      <c r="I493" s="8" t="n"/>
      <c r="J493" s="11" t="n"/>
      <c r="K493" s="15">
        <f>IF(OR(D493="",E493=""),"",MAX(E493-D493,0))</f>
        <v/>
      </c>
      <c r="L493" s="15">
        <f>IF(K493="","",IF(Regole!$B$5&gt;0,MIN(K493,Regole!$B$5),K493))</f>
        <v/>
      </c>
      <c r="M493" s="15">
        <f>IF(F493="","",MAX(F493-N(G493)-N(H493),0))</f>
        <v/>
      </c>
      <c r="N493" s="16">
        <f>IF(OR(K493="",F493=""),"",IF(I493="Sì",0,ROUND((M493+N(H493)*(1-Regole!$B$7))*L493*Regole!$B$4,2)))</f>
        <v/>
      </c>
      <c r="O493" s="16">
        <f>IF(N493="","",IF(I493="Sì",0,N(J493)-N493))</f>
        <v/>
      </c>
      <c r="P493" s="15">
        <f>IF(OR(K493="",F493=""),"",IF(I493="Sì",0,M493*L493))</f>
        <v/>
      </c>
      <c r="Q493" s="15">
        <f>IF(OR(K493="",F493=""),"",IF(I493="Sì",0,N(H493)*L493))</f>
        <v/>
      </c>
      <c r="R493" s="15">
        <f>IF(OR(K493="",F493=""),"",IF(I493="Sì",0,F493*K493-P493-Q493))</f>
        <v/>
      </c>
      <c r="S493" s="17">
        <f>IF(D493="","",DATE(YEAR(D493),MONTH(D493),1))</f>
        <v/>
      </c>
    </row>
    <row r="494">
      <c r="A494" s="8" t="n"/>
      <c r="B494" s="8" t="n"/>
      <c r="C494" s="8" t="n"/>
      <c r="D494" s="14" t="n"/>
      <c r="E494" s="14" t="n"/>
      <c r="F494" s="12" t="n"/>
      <c r="G494" s="12" t="n"/>
      <c r="H494" s="12" t="n"/>
      <c r="I494" s="8" t="n"/>
      <c r="J494" s="11" t="n"/>
      <c r="K494" s="15">
        <f>IF(OR(D494="",E494=""),"",MAX(E494-D494,0))</f>
        <v/>
      </c>
      <c r="L494" s="15">
        <f>IF(K494="","",IF(Regole!$B$5&gt;0,MIN(K494,Regole!$B$5),K494))</f>
        <v/>
      </c>
      <c r="M494" s="15">
        <f>IF(F494="","",MAX(F494-N(G494)-N(H494),0))</f>
        <v/>
      </c>
      <c r="N494" s="16">
        <f>IF(OR(K494="",F494=""),"",IF(I494="Sì",0,ROUND((M494+N(H494)*(1-Regole!$B$7))*L494*Regole!$B$4,2)))</f>
        <v/>
      </c>
      <c r="O494" s="16">
        <f>IF(N494="","",IF(I494="Sì",0,N(J494)-N494))</f>
        <v/>
      </c>
      <c r="P494" s="15">
        <f>IF(OR(K494="",F494=""),"",IF(I494="Sì",0,M494*L494))</f>
        <v/>
      </c>
      <c r="Q494" s="15">
        <f>IF(OR(K494="",F494=""),"",IF(I494="Sì",0,N(H494)*L494))</f>
        <v/>
      </c>
      <c r="R494" s="15">
        <f>IF(OR(K494="",F494=""),"",IF(I494="Sì",0,F494*K494-P494-Q494))</f>
        <v/>
      </c>
      <c r="S494" s="17">
        <f>IF(D494="","",DATE(YEAR(D494),MONTH(D494),1))</f>
        <v/>
      </c>
    </row>
    <row r="495">
      <c r="A495" s="8" t="n"/>
      <c r="B495" s="8" t="n"/>
      <c r="C495" s="8" t="n"/>
      <c r="D495" s="14" t="n"/>
      <c r="E495" s="14" t="n"/>
      <c r="F495" s="12" t="n"/>
      <c r="G495" s="12" t="n"/>
      <c r="H495" s="12" t="n"/>
      <c r="I495" s="8" t="n"/>
      <c r="J495" s="11" t="n"/>
      <c r="K495" s="15">
        <f>IF(OR(D495="",E495=""),"",MAX(E495-D495,0))</f>
        <v/>
      </c>
      <c r="L495" s="15">
        <f>IF(K495="","",IF(Regole!$B$5&gt;0,MIN(K495,Regole!$B$5),K495))</f>
        <v/>
      </c>
      <c r="M495" s="15">
        <f>IF(F495="","",MAX(F495-N(G495)-N(H495),0))</f>
        <v/>
      </c>
      <c r="N495" s="16">
        <f>IF(OR(K495="",F495=""),"",IF(I495="Sì",0,ROUND((M495+N(H495)*(1-Regole!$B$7))*L495*Regole!$B$4,2)))</f>
        <v/>
      </c>
      <c r="O495" s="16">
        <f>IF(N495="","",IF(I495="Sì",0,N(J495)-N495))</f>
        <v/>
      </c>
      <c r="P495" s="15">
        <f>IF(OR(K495="",F495=""),"",IF(I495="Sì",0,M495*L495))</f>
        <v/>
      </c>
      <c r="Q495" s="15">
        <f>IF(OR(K495="",F495=""),"",IF(I495="Sì",0,N(H495)*L495))</f>
        <v/>
      </c>
      <c r="R495" s="15">
        <f>IF(OR(K495="",F495=""),"",IF(I495="Sì",0,F495*K495-P495-Q495))</f>
        <v/>
      </c>
      <c r="S495" s="17">
        <f>IF(D495="","",DATE(YEAR(D495),MONTH(D495),1))</f>
        <v/>
      </c>
    </row>
    <row r="496">
      <c r="A496" s="8" t="n"/>
      <c r="B496" s="8" t="n"/>
      <c r="C496" s="8" t="n"/>
      <c r="D496" s="14" t="n"/>
      <c r="E496" s="14" t="n"/>
      <c r="F496" s="12" t="n"/>
      <c r="G496" s="12" t="n"/>
      <c r="H496" s="12" t="n"/>
      <c r="I496" s="8" t="n"/>
      <c r="J496" s="11" t="n"/>
      <c r="K496" s="15">
        <f>IF(OR(D496="",E496=""),"",MAX(E496-D496,0))</f>
        <v/>
      </c>
      <c r="L496" s="15">
        <f>IF(K496="","",IF(Regole!$B$5&gt;0,MIN(K496,Regole!$B$5),K496))</f>
        <v/>
      </c>
      <c r="M496" s="15">
        <f>IF(F496="","",MAX(F496-N(G496)-N(H496),0))</f>
        <v/>
      </c>
      <c r="N496" s="16">
        <f>IF(OR(K496="",F496=""),"",IF(I496="Sì",0,ROUND((M496+N(H496)*(1-Regole!$B$7))*L496*Regole!$B$4,2)))</f>
        <v/>
      </c>
      <c r="O496" s="16">
        <f>IF(N496="","",IF(I496="Sì",0,N(J496)-N496))</f>
        <v/>
      </c>
      <c r="P496" s="15">
        <f>IF(OR(K496="",F496=""),"",IF(I496="Sì",0,M496*L496))</f>
        <v/>
      </c>
      <c r="Q496" s="15">
        <f>IF(OR(K496="",F496=""),"",IF(I496="Sì",0,N(H496)*L496))</f>
        <v/>
      </c>
      <c r="R496" s="15">
        <f>IF(OR(K496="",F496=""),"",IF(I496="Sì",0,F496*K496-P496-Q496))</f>
        <v/>
      </c>
      <c r="S496" s="17">
        <f>IF(D496="","",DATE(YEAR(D496),MONTH(D496),1))</f>
        <v/>
      </c>
    </row>
    <row r="497">
      <c r="A497" s="8" t="n"/>
      <c r="B497" s="8" t="n"/>
      <c r="C497" s="8" t="n"/>
      <c r="D497" s="14" t="n"/>
      <c r="E497" s="14" t="n"/>
      <c r="F497" s="12" t="n"/>
      <c r="G497" s="12" t="n"/>
      <c r="H497" s="12" t="n"/>
      <c r="I497" s="8" t="n"/>
      <c r="J497" s="11" t="n"/>
      <c r="K497" s="15">
        <f>IF(OR(D497="",E497=""),"",MAX(E497-D497,0))</f>
        <v/>
      </c>
      <c r="L497" s="15">
        <f>IF(K497="","",IF(Regole!$B$5&gt;0,MIN(K497,Regole!$B$5),K497))</f>
        <v/>
      </c>
      <c r="M497" s="15">
        <f>IF(F497="","",MAX(F497-N(G497)-N(H497),0))</f>
        <v/>
      </c>
      <c r="N497" s="16">
        <f>IF(OR(K497="",F497=""),"",IF(I497="Sì",0,ROUND((M497+N(H497)*(1-Regole!$B$7))*L497*Regole!$B$4,2)))</f>
        <v/>
      </c>
      <c r="O497" s="16">
        <f>IF(N497="","",IF(I497="Sì",0,N(J497)-N497))</f>
        <v/>
      </c>
      <c r="P497" s="15">
        <f>IF(OR(K497="",F497=""),"",IF(I497="Sì",0,M497*L497))</f>
        <v/>
      </c>
      <c r="Q497" s="15">
        <f>IF(OR(K497="",F497=""),"",IF(I497="Sì",0,N(H497)*L497))</f>
        <v/>
      </c>
      <c r="R497" s="15">
        <f>IF(OR(K497="",F497=""),"",IF(I497="Sì",0,F497*K497-P497-Q497))</f>
        <v/>
      </c>
      <c r="S497" s="17">
        <f>IF(D497="","",DATE(YEAR(D497),MONTH(D497),1))</f>
        <v/>
      </c>
    </row>
    <row r="498">
      <c r="A498" s="8" t="n"/>
      <c r="B498" s="8" t="n"/>
      <c r="C498" s="8" t="n"/>
      <c r="D498" s="14" t="n"/>
      <c r="E498" s="14" t="n"/>
      <c r="F498" s="12" t="n"/>
      <c r="G498" s="12" t="n"/>
      <c r="H498" s="12" t="n"/>
      <c r="I498" s="8" t="n"/>
      <c r="J498" s="11" t="n"/>
      <c r="K498" s="15">
        <f>IF(OR(D498="",E498=""),"",MAX(E498-D498,0))</f>
        <v/>
      </c>
      <c r="L498" s="15">
        <f>IF(K498="","",IF(Regole!$B$5&gt;0,MIN(K498,Regole!$B$5),K498))</f>
        <v/>
      </c>
      <c r="M498" s="15">
        <f>IF(F498="","",MAX(F498-N(G498)-N(H498),0))</f>
        <v/>
      </c>
      <c r="N498" s="16">
        <f>IF(OR(K498="",F498=""),"",IF(I498="Sì",0,ROUND((M498+N(H498)*(1-Regole!$B$7))*L498*Regole!$B$4,2)))</f>
        <v/>
      </c>
      <c r="O498" s="16">
        <f>IF(N498="","",IF(I498="Sì",0,N(J498)-N498))</f>
        <v/>
      </c>
      <c r="P498" s="15">
        <f>IF(OR(K498="",F498=""),"",IF(I498="Sì",0,M498*L498))</f>
        <v/>
      </c>
      <c r="Q498" s="15">
        <f>IF(OR(K498="",F498=""),"",IF(I498="Sì",0,N(H498)*L498))</f>
        <v/>
      </c>
      <c r="R498" s="15">
        <f>IF(OR(K498="",F498=""),"",IF(I498="Sì",0,F498*K498-P498-Q498))</f>
        <v/>
      </c>
      <c r="S498" s="17">
        <f>IF(D498="","",DATE(YEAR(D498),MONTH(D498),1))</f>
        <v/>
      </c>
    </row>
    <row r="499">
      <c r="A499" s="8" t="n"/>
      <c r="B499" s="8" t="n"/>
      <c r="C499" s="8" t="n"/>
      <c r="D499" s="14" t="n"/>
      <c r="E499" s="14" t="n"/>
      <c r="F499" s="12" t="n"/>
      <c r="G499" s="12" t="n"/>
      <c r="H499" s="12" t="n"/>
      <c r="I499" s="8" t="n"/>
      <c r="J499" s="11" t="n"/>
      <c r="K499" s="15">
        <f>IF(OR(D499="",E499=""),"",MAX(E499-D499,0))</f>
        <v/>
      </c>
      <c r="L499" s="15">
        <f>IF(K499="","",IF(Regole!$B$5&gt;0,MIN(K499,Regole!$B$5),K499))</f>
        <v/>
      </c>
      <c r="M499" s="15">
        <f>IF(F499="","",MAX(F499-N(G499)-N(H499),0))</f>
        <v/>
      </c>
      <c r="N499" s="16">
        <f>IF(OR(K499="",F499=""),"",IF(I499="Sì",0,ROUND((M499+N(H499)*(1-Regole!$B$7))*L499*Regole!$B$4,2)))</f>
        <v/>
      </c>
      <c r="O499" s="16">
        <f>IF(N499="","",IF(I499="Sì",0,N(J499)-N499))</f>
        <v/>
      </c>
      <c r="P499" s="15">
        <f>IF(OR(K499="",F499=""),"",IF(I499="Sì",0,M499*L499))</f>
        <v/>
      </c>
      <c r="Q499" s="15">
        <f>IF(OR(K499="",F499=""),"",IF(I499="Sì",0,N(H499)*L499))</f>
        <v/>
      </c>
      <c r="R499" s="15">
        <f>IF(OR(K499="",F499=""),"",IF(I499="Sì",0,F499*K499-P499-Q499))</f>
        <v/>
      </c>
      <c r="S499" s="17">
        <f>IF(D499="","",DATE(YEAR(D499),MONTH(D499),1))</f>
        <v/>
      </c>
    </row>
    <row r="500">
      <c r="A500" s="8" t="n"/>
      <c r="B500" s="8" t="n"/>
      <c r="C500" s="8" t="n"/>
      <c r="D500" s="14" t="n"/>
      <c r="E500" s="14" t="n"/>
      <c r="F500" s="12" t="n"/>
      <c r="G500" s="12" t="n"/>
      <c r="H500" s="12" t="n"/>
      <c r="I500" s="8" t="n"/>
      <c r="J500" s="11" t="n"/>
      <c r="K500" s="15">
        <f>IF(OR(D500="",E500=""),"",MAX(E500-D500,0))</f>
        <v/>
      </c>
      <c r="L500" s="15">
        <f>IF(K500="","",IF(Regole!$B$5&gt;0,MIN(K500,Regole!$B$5),K500))</f>
        <v/>
      </c>
      <c r="M500" s="15">
        <f>IF(F500="","",MAX(F500-N(G500)-N(H500),0))</f>
        <v/>
      </c>
      <c r="N500" s="16">
        <f>IF(OR(K500="",F500=""),"",IF(I500="Sì",0,ROUND((M500+N(H500)*(1-Regole!$B$7))*L500*Regole!$B$4,2)))</f>
        <v/>
      </c>
      <c r="O500" s="16">
        <f>IF(N500="","",IF(I500="Sì",0,N(J500)-N500))</f>
        <v/>
      </c>
      <c r="P500" s="15">
        <f>IF(OR(K500="",F500=""),"",IF(I500="Sì",0,M500*L500))</f>
        <v/>
      </c>
      <c r="Q500" s="15">
        <f>IF(OR(K500="",F500=""),"",IF(I500="Sì",0,N(H500)*L500))</f>
        <v/>
      </c>
      <c r="R500" s="15">
        <f>IF(OR(K500="",F500=""),"",IF(I500="Sì",0,F500*K500-P500-Q500))</f>
        <v/>
      </c>
      <c r="S500" s="17">
        <f>IF(D500="","",DATE(YEAR(D500),MONTH(D500),1))</f>
        <v/>
      </c>
    </row>
    <row r="501">
      <c r="A501" s="8" t="n"/>
      <c r="B501" s="8" t="n"/>
      <c r="C501" s="8" t="n"/>
      <c r="D501" s="14" t="n"/>
      <c r="E501" s="14" t="n"/>
      <c r="F501" s="12" t="n"/>
      <c r="G501" s="12" t="n"/>
      <c r="H501" s="12" t="n"/>
      <c r="I501" s="8" t="n"/>
      <c r="J501" s="11" t="n"/>
      <c r="K501" s="15">
        <f>IF(OR(D501="",E501=""),"",MAX(E501-D501,0))</f>
        <v/>
      </c>
      <c r="L501" s="15">
        <f>IF(K501="","",IF(Regole!$B$5&gt;0,MIN(K501,Regole!$B$5),K501))</f>
        <v/>
      </c>
      <c r="M501" s="15">
        <f>IF(F501="","",MAX(F501-N(G501)-N(H501),0))</f>
        <v/>
      </c>
      <c r="N501" s="16">
        <f>IF(OR(K501="",F501=""),"",IF(I501="Sì",0,ROUND((M501+N(H501)*(1-Regole!$B$7))*L501*Regole!$B$4,2)))</f>
        <v/>
      </c>
      <c r="O501" s="16">
        <f>IF(N501="","",IF(I501="Sì",0,N(J501)-N501))</f>
        <v/>
      </c>
      <c r="P501" s="15">
        <f>IF(OR(K501="",F501=""),"",IF(I501="Sì",0,M501*L501))</f>
        <v/>
      </c>
      <c r="Q501" s="15">
        <f>IF(OR(K501="",F501=""),"",IF(I501="Sì",0,N(H501)*L501))</f>
        <v/>
      </c>
      <c r="R501" s="15">
        <f>IF(OR(K501="",F501=""),"",IF(I501="Sì",0,F501*K501-P501-Q501))</f>
        <v/>
      </c>
      <c r="S501" s="17">
        <f>IF(D501="","",DATE(YEAR(D501),MONTH(D501),1))</f>
        <v/>
      </c>
    </row>
  </sheetData>
  <dataValidations count="1">
    <dataValidation sqref="I2:I501" showDropDown="0" showInputMessage="0" showErrorMessage="0" allowBlank="1" type="list">
      <formula1>"Sì,No"</formula1>
    </dataValidation>
  </dataValidations>
  <pageMargins left="0.75" right="0.75" top="1" bottom="1" header="0.5" footer="0.5"/>
  <legacyDrawing xmlns:r="http://schemas.openxmlformats.org/officeDocument/2006/relationships" r:id="anysvml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H22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6" customWidth="1" min="1" max="1"/>
    <col width="16" customWidth="1" min="2" max="2"/>
    <col width="16" customWidth="1" min="3" max="3"/>
    <col width="16" customWidth="1" min="4" max="4"/>
    <col width="16" customWidth="1" min="5" max="5"/>
    <col width="16" customWidth="1" min="6" max="6"/>
    <col width="16" customWidth="1" min="7" max="7"/>
    <col width="16" customWidth="1" min="8" max="8"/>
  </cols>
  <sheetData>
    <row r="1">
      <c r="A1" s="6" t="inlineStr">
        <is>
          <t>Mese</t>
        </is>
      </c>
      <c r="B1" s="6" t="inlineStr">
        <is>
          <t>Imposta dovuta (€)</t>
        </is>
      </c>
      <c r="C1" s="6" t="inlineStr">
        <is>
          <t>Imposta incassata (€)</t>
        </is>
      </c>
      <c r="D1" s="6" t="inlineStr">
        <is>
          <t>Differenza (€)</t>
        </is>
      </c>
      <c r="E1" s="6" t="inlineStr">
        <is>
          <t>Pernottamenti tassati</t>
        </is>
      </c>
      <c r="F1" s="6" t="inlineStr">
        <is>
          <t>Pernottamenti ridotti</t>
        </is>
      </c>
      <c r="G1" s="6" t="inlineStr">
        <is>
          <t>Pernottamenti esenti</t>
        </is>
      </c>
      <c r="H1" s="6" t="inlineStr">
        <is>
          <t>Prenotazioni</t>
        </is>
      </c>
    </row>
    <row r="2">
      <c r="A2" s="18">
        <f>DATE(Regole!$B$3,1,1)</f>
        <v/>
      </c>
      <c r="B2" s="19">
        <f>SUMIFS(Prenotazioni!$N$2:$N$501,Prenotazioni!$S$2:$S$501,A2)</f>
        <v/>
      </c>
      <c r="C2" s="19">
        <f>SUMIFS(Prenotazioni!$J$2:$J$501,Prenotazioni!$S$2:$S$501,A2,Prenotazioni!$I$2:$I$501,"&lt;&gt;Sì")</f>
        <v/>
      </c>
      <c r="D2" s="20">
        <f>C2-B2</f>
        <v/>
      </c>
      <c r="E2" s="21">
        <f>SUMIFS(Prenotazioni!$P$2:$P$501,Prenotazioni!$S$2:$S$501,A2)</f>
        <v/>
      </c>
      <c r="F2" s="21">
        <f>SUMIFS(Prenotazioni!$Q$2:$Q$501,Prenotazioni!$S$2:$S$501,A2)</f>
        <v/>
      </c>
      <c r="G2" s="21">
        <f>SUMIFS(Prenotazioni!$R$2:$R$501,Prenotazioni!$S$2:$S$501,A2)</f>
        <v/>
      </c>
      <c r="H2" s="21">
        <f>COUNTIFS(Prenotazioni!$S$2:$S$501,A2)</f>
        <v/>
      </c>
    </row>
    <row r="3">
      <c r="A3" s="18">
        <f>DATE(Regole!$B$3,2,1)</f>
        <v/>
      </c>
      <c r="B3" s="19">
        <f>SUMIFS(Prenotazioni!$N$2:$N$501,Prenotazioni!$S$2:$S$501,A3)</f>
        <v/>
      </c>
      <c r="C3" s="19">
        <f>SUMIFS(Prenotazioni!$J$2:$J$501,Prenotazioni!$S$2:$S$501,A3,Prenotazioni!$I$2:$I$501,"&lt;&gt;Sì")</f>
        <v/>
      </c>
      <c r="D3" s="20">
        <f>C3-B3</f>
        <v/>
      </c>
      <c r="E3" s="21">
        <f>SUMIFS(Prenotazioni!$P$2:$P$501,Prenotazioni!$S$2:$S$501,A3)</f>
        <v/>
      </c>
      <c r="F3" s="21">
        <f>SUMIFS(Prenotazioni!$Q$2:$Q$501,Prenotazioni!$S$2:$S$501,A3)</f>
        <v/>
      </c>
      <c r="G3" s="21">
        <f>SUMIFS(Prenotazioni!$R$2:$R$501,Prenotazioni!$S$2:$S$501,A3)</f>
        <v/>
      </c>
      <c r="H3" s="21">
        <f>COUNTIFS(Prenotazioni!$S$2:$S$501,A3)</f>
        <v/>
      </c>
    </row>
    <row r="4">
      <c r="A4" s="18">
        <f>DATE(Regole!$B$3,3,1)</f>
        <v/>
      </c>
      <c r="B4" s="19">
        <f>SUMIFS(Prenotazioni!$N$2:$N$501,Prenotazioni!$S$2:$S$501,A4)</f>
        <v/>
      </c>
      <c r="C4" s="19">
        <f>SUMIFS(Prenotazioni!$J$2:$J$501,Prenotazioni!$S$2:$S$501,A4,Prenotazioni!$I$2:$I$501,"&lt;&gt;Sì")</f>
        <v/>
      </c>
      <c r="D4" s="20">
        <f>C4-B4</f>
        <v/>
      </c>
      <c r="E4" s="21">
        <f>SUMIFS(Prenotazioni!$P$2:$P$501,Prenotazioni!$S$2:$S$501,A4)</f>
        <v/>
      </c>
      <c r="F4" s="21">
        <f>SUMIFS(Prenotazioni!$Q$2:$Q$501,Prenotazioni!$S$2:$S$501,A4)</f>
        <v/>
      </c>
      <c r="G4" s="21">
        <f>SUMIFS(Prenotazioni!$R$2:$R$501,Prenotazioni!$S$2:$S$501,A4)</f>
        <v/>
      </c>
      <c r="H4" s="21">
        <f>COUNTIFS(Prenotazioni!$S$2:$S$501,A4)</f>
        <v/>
      </c>
    </row>
    <row r="5">
      <c r="A5" s="18">
        <f>DATE(Regole!$B$3,4,1)</f>
        <v/>
      </c>
      <c r="B5" s="19">
        <f>SUMIFS(Prenotazioni!$N$2:$N$501,Prenotazioni!$S$2:$S$501,A5)</f>
        <v/>
      </c>
      <c r="C5" s="19">
        <f>SUMIFS(Prenotazioni!$J$2:$J$501,Prenotazioni!$S$2:$S$501,A5,Prenotazioni!$I$2:$I$501,"&lt;&gt;Sì")</f>
        <v/>
      </c>
      <c r="D5" s="20">
        <f>C5-B5</f>
        <v/>
      </c>
      <c r="E5" s="21">
        <f>SUMIFS(Prenotazioni!$P$2:$P$501,Prenotazioni!$S$2:$S$501,A5)</f>
        <v/>
      </c>
      <c r="F5" s="21">
        <f>SUMIFS(Prenotazioni!$Q$2:$Q$501,Prenotazioni!$S$2:$S$501,A5)</f>
        <v/>
      </c>
      <c r="G5" s="21">
        <f>SUMIFS(Prenotazioni!$R$2:$R$501,Prenotazioni!$S$2:$S$501,A5)</f>
        <v/>
      </c>
      <c r="H5" s="21">
        <f>COUNTIFS(Prenotazioni!$S$2:$S$501,A5)</f>
        <v/>
      </c>
    </row>
    <row r="6">
      <c r="A6" s="18">
        <f>DATE(Regole!$B$3,5,1)</f>
        <v/>
      </c>
      <c r="B6" s="19">
        <f>SUMIFS(Prenotazioni!$N$2:$N$501,Prenotazioni!$S$2:$S$501,A6)</f>
        <v/>
      </c>
      <c r="C6" s="19">
        <f>SUMIFS(Prenotazioni!$J$2:$J$501,Prenotazioni!$S$2:$S$501,A6,Prenotazioni!$I$2:$I$501,"&lt;&gt;Sì")</f>
        <v/>
      </c>
      <c r="D6" s="20">
        <f>C6-B6</f>
        <v/>
      </c>
      <c r="E6" s="21">
        <f>SUMIFS(Prenotazioni!$P$2:$P$501,Prenotazioni!$S$2:$S$501,A6)</f>
        <v/>
      </c>
      <c r="F6" s="21">
        <f>SUMIFS(Prenotazioni!$Q$2:$Q$501,Prenotazioni!$S$2:$S$501,A6)</f>
        <v/>
      </c>
      <c r="G6" s="21">
        <f>SUMIFS(Prenotazioni!$R$2:$R$501,Prenotazioni!$S$2:$S$501,A6)</f>
        <v/>
      </c>
      <c r="H6" s="21">
        <f>COUNTIFS(Prenotazioni!$S$2:$S$501,A6)</f>
        <v/>
      </c>
    </row>
    <row r="7">
      <c r="A7" s="18">
        <f>DATE(Regole!$B$3,6,1)</f>
        <v/>
      </c>
      <c r="B7" s="19">
        <f>SUMIFS(Prenotazioni!$N$2:$N$501,Prenotazioni!$S$2:$S$501,A7)</f>
        <v/>
      </c>
      <c r="C7" s="19">
        <f>SUMIFS(Prenotazioni!$J$2:$J$501,Prenotazioni!$S$2:$S$501,A7,Prenotazioni!$I$2:$I$501,"&lt;&gt;Sì")</f>
        <v/>
      </c>
      <c r="D7" s="20">
        <f>C7-B7</f>
        <v/>
      </c>
      <c r="E7" s="21">
        <f>SUMIFS(Prenotazioni!$P$2:$P$501,Prenotazioni!$S$2:$S$501,A7)</f>
        <v/>
      </c>
      <c r="F7" s="21">
        <f>SUMIFS(Prenotazioni!$Q$2:$Q$501,Prenotazioni!$S$2:$S$501,A7)</f>
        <v/>
      </c>
      <c r="G7" s="21">
        <f>SUMIFS(Prenotazioni!$R$2:$R$501,Prenotazioni!$S$2:$S$501,A7)</f>
        <v/>
      </c>
      <c r="H7" s="21">
        <f>COUNTIFS(Prenotazioni!$S$2:$S$501,A7)</f>
        <v/>
      </c>
    </row>
    <row r="8">
      <c r="A8" s="18">
        <f>DATE(Regole!$B$3,7,1)</f>
        <v/>
      </c>
      <c r="B8" s="19">
        <f>SUMIFS(Prenotazioni!$N$2:$N$501,Prenotazioni!$S$2:$S$501,A8)</f>
        <v/>
      </c>
      <c r="C8" s="19">
        <f>SUMIFS(Prenotazioni!$J$2:$J$501,Prenotazioni!$S$2:$S$501,A8,Prenotazioni!$I$2:$I$501,"&lt;&gt;Sì")</f>
        <v/>
      </c>
      <c r="D8" s="20">
        <f>C8-B8</f>
        <v/>
      </c>
      <c r="E8" s="21">
        <f>SUMIFS(Prenotazioni!$P$2:$P$501,Prenotazioni!$S$2:$S$501,A8)</f>
        <v/>
      </c>
      <c r="F8" s="21">
        <f>SUMIFS(Prenotazioni!$Q$2:$Q$501,Prenotazioni!$S$2:$S$501,A8)</f>
        <v/>
      </c>
      <c r="G8" s="21">
        <f>SUMIFS(Prenotazioni!$R$2:$R$501,Prenotazioni!$S$2:$S$501,A8)</f>
        <v/>
      </c>
      <c r="H8" s="21">
        <f>COUNTIFS(Prenotazioni!$S$2:$S$501,A8)</f>
        <v/>
      </c>
    </row>
    <row r="9">
      <c r="A9" s="18">
        <f>DATE(Regole!$B$3,8,1)</f>
        <v/>
      </c>
      <c r="B9" s="19">
        <f>SUMIFS(Prenotazioni!$N$2:$N$501,Prenotazioni!$S$2:$S$501,A9)</f>
        <v/>
      </c>
      <c r="C9" s="19">
        <f>SUMIFS(Prenotazioni!$J$2:$J$501,Prenotazioni!$S$2:$S$501,A9,Prenotazioni!$I$2:$I$501,"&lt;&gt;Sì")</f>
        <v/>
      </c>
      <c r="D9" s="20">
        <f>C9-B9</f>
        <v/>
      </c>
      <c r="E9" s="21">
        <f>SUMIFS(Prenotazioni!$P$2:$P$501,Prenotazioni!$S$2:$S$501,A9)</f>
        <v/>
      </c>
      <c r="F9" s="21">
        <f>SUMIFS(Prenotazioni!$Q$2:$Q$501,Prenotazioni!$S$2:$S$501,A9)</f>
        <v/>
      </c>
      <c r="G9" s="21">
        <f>SUMIFS(Prenotazioni!$R$2:$R$501,Prenotazioni!$S$2:$S$501,A9)</f>
        <v/>
      </c>
      <c r="H9" s="21">
        <f>COUNTIFS(Prenotazioni!$S$2:$S$501,A9)</f>
        <v/>
      </c>
    </row>
    <row r="10">
      <c r="A10" s="18">
        <f>DATE(Regole!$B$3,9,1)</f>
        <v/>
      </c>
      <c r="B10" s="19">
        <f>SUMIFS(Prenotazioni!$N$2:$N$501,Prenotazioni!$S$2:$S$501,A10)</f>
        <v/>
      </c>
      <c r="C10" s="19">
        <f>SUMIFS(Prenotazioni!$J$2:$J$501,Prenotazioni!$S$2:$S$501,A10,Prenotazioni!$I$2:$I$501,"&lt;&gt;Sì")</f>
        <v/>
      </c>
      <c r="D10" s="20">
        <f>C10-B10</f>
        <v/>
      </c>
      <c r="E10" s="21">
        <f>SUMIFS(Prenotazioni!$P$2:$P$501,Prenotazioni!$S$2:$S$501,A10)</f>
        <v/>
      </c>
      <c r="F10" s="21">
        <f>SUMIFS(Prenotazioni!$Q$2:$Q$501,Prenotazioni!$S$2:$S$501,A10)</f>
        <v/>
      </c>
      <c r="G10" s="21">
        <f>SUMIFS(Prenotazioni!$R$2:$R$501,Prenotazioni!$S$2:$S$501,A10)</f>
        <v/>
      </c>
      <c r="H10" s="21">
        <f>COUNTIFS(Prenotazioni!$S$2:$S$501,A10)</f>
        <v/>
      </c>
    </row>
    <row r="11">
      <c r="A11" s="18">
        <f>DATE(Regole!$B$3,10,1)</f>
        <v/>
      </c>
      <c r="B11" s="19">
        <f>SUMIFS(Prenotazioni!$N$2:$N$501,Prenotazioni!$S$2:$S$501,A11)</f>
        <v/>
      </c>
      <c r="C11" s="19">
        <f>SUMIFS(Prenotazioni!$J$2:$J$501,Prenotazioni!$S$2:$S$501,A11,Prenotazioni!$I$2:$I$501,"&lt;&gt;Sì")</f>
        <v/>
      </c>
      <c r="D11" s="20">
        <f>C11-B11</f>
        <v/>
      </c>
      <c r="E11" s="21">
        <f>SUMIFS(Prenotazioni!$P$2:$P$501,Prenotazioni!$S$2:$S$501,A11)</f>
        <v/>
      </c>
      <c r="F11" s="21">
        <f>SUMIFS(Prenotazioni!$Q$2:$Q$501,Prenotazioni!$S$2:$S$501,A11)</f>
        <v/>
      </c>
      <c r="G11" s="21">
        <f>SUMIFS(Prenotazioni!$R$2:$R$501,Prenotazioni!$S$2:$S$501,A11)</f>
        <v/>
      </c>
      <c r="H11" s="21">
        <f>COUNTIFS(Prenotazioni!$S$2:$S$501,A11)</f>
        <v/>
      </c>
    </row>
    <row r="12">
      <c r="A12" s="18">
        <f>DATE(Regole!$B$3,11,1)</f>
        <v/>
      </c>
      <c r="B12" s="19">
        <f>SUMIFS(Prenotazioni!$N$2:$N$501,Prenotazioni!$S$2:$S$501,A12)</f>
        <v/>
      </c>
      <c r="C12" s="19">
        <f>SUMIFS(Prenotazioni!$J$2:$J$501,Prenotazioni!$S$2:$S$501,A12,Prenotazioni!$I$2:$I$501,"&lt;&gt;Sì")</f>
        <v/>
      </c>
      <c r="D12" s="20">
        <f>C12-B12</f>
        <v/>
      </c>
      <c r="E12" s="21">
        <f>SUMIFS(Prenotazioni!$P$2:$P$501,Prenotazioni!$S$2:$S$501,A12)</f>
        <v/>
      </c>
      <c r="F12" s="21">
        <f>SUMIFS(Prenotazioni!$Q$2:$Q$501,Prenotazioni!$S$2:$S$501,A12)</f>
        <v/>
      </c>
      <c r="G12" s="21">
        <f>SUMIFS(Prenotazioni!$R$2:$R$501,Prenotazioni!$S$2:$S$501,A12)</f>
        <v/>
      </c>
      <c r="H12" s="21">
        <f>COUNTIFS(Prenotazioni!$S$2:$S$501,A12)</f>
        <v/>
      </c>
    </row>
    <row r="13">
      <c r="A13" s="18">
        <f>DATE(Regole!$B$3,12,1)</f>
        <v/>
      </c>
      <c r="B13" s="19">
        <f>SUMIFS(Prenotazioni!$N$2:$N$501,Prenotazioni!$S$2:$S$501,A13)</f>
        <v/>
      </c>
      <c r="C13" s="19">
        <f>SUMIFS(Prenotazioni!$J$2:$J$501,Prenotazioni!$S$2:$S$501,A13,Prenotazioni!$I$2:$I$501,"&lt;&gt;Sì")</f>
        <v/>
      </c>
      <c r="D13" s="20">
        <f>C13-B13</f>
        <v/>
      </c>
      <c r="E13" s="21">
        <f>SUMIFS(Prenotazioni!$P$2:$P$501,Prenotazioni!$S$2:$S$501,A13)</f>
        <v/>
      </c>
      <c r="F13" s="21">
        <f>SUMIFS(Prenotazioni!$Q$2:$Q$501,Prenotazioni!$S$2:$S$501,A13)</f>
        <v/>
      </c>
      <c r="G13" s="21">
        <f>SUMIFS(Prenotazioni!$R$2:$R$501,Prenotazioni!$S$2:$S$501,A13)</f>
        <v/>
      </c>
      <c r="H13" s="21">
        <f>COUNTIFS(Prenotazioni!$S$2:$S$501,A13)</f>
        <v/>
      </c>
    </row>
    <row r="14">
      <c r="A14" s="3" t="inlineStr">
        <is>
          <t>Totale anno</t>
        </is>
      </c>
      <c r="B14" s="22">
        <f>SUM(B2:B13)</f>
        <v/>
      </c>
      <c r="C14" s="22">
        <f>SUM(C2:C13)</f>
        <v/>
      </c>
      <c r="D14" s="22">
        <f>SUM(D2:D13)</f>
        <v/>
      </c>
      <c r="E14" s="23">
        <f>SUM(E2:E13)</f>
        <v/>
      </c>
      <c r="F14" s="23">
        <f>SUM(F2:F13)</f>
        <v/>
      </c>
      <c r="G14" s="23">
        <f>SUM(G2:G13)</f>
        <v/>
      </c>
      <c r="H14" s="23">
        <f>SUM(H2:H13)</f>
        <v/>
      </c>
    </row>
    <row r="16">
      <c r="A16" s="3" t="inlineStr">
        <is>
          <t>Trimestre</t>
        </is>
      </c>
    </row>
    <row r="17">
      <c r="A17" s="3" t="inlineStr">
        <is>
          <t>T1</t>
        </is>
      </c>
      <c r="B17" s="20">
        <f>SUM(B2:B4)</f>
        <v/>
      </c>
      <c r="C17" s="20">
        <f>SUM(C2:C4)</f>
        <v/>
      </c>
      <c r="D17" s="20">
        <f>SUM(D2:D4)</f>
        <v/>
      </c>
      <c r="E17" s="24">
        <f>SUM(E2:E4)</f>
        <v/>
      </c>
      <c r="F17" s="24">
        <f>SUM(F2:F4)</f>
        <v/>
      </c>
      <c r="G17" s="24">
        <f>SUM(G2:G4)</f>
        <v/>
      </c>
      <c r="H17" s="24">
        <f>SUM(H2:H4)</f>
        <v/>
      </c>
    </row>
    <row r="18">
      <c r="A18" s="3" t="inlineStr">
        <is>
          <t>T2</t>
        </is>
      </c>
      <c r="B18" s="20">
        <f>SUM(B5:B7)</f>
        <v/>
      </c>
      <c r="C18" s="20">
        <f>SUM(C5:C7)</f>
        <v/>
      </c>
      <c r="D18" s="20">
        <f>SUM(D5:D7)</f>
        <v/>
      </c>
      <c r="E18" s="24">
        <f>SUM(E5:E7)</f>
        <v/>
      </c>
      <c r="F18" s="24">
        <f>SUM(F5:F7)</f>
        <v/>
      </c>
      <c r="G18" s="24">
        <f>SUM(G5:G7)</f>
        <v/>
      </c>
      <c r="H18" s="24">
        <f>SUM(H5:H7)</f>
        <v/>
      </c>
    </row>
    <row r="19">
      <c r="A19" s="3" t="inlineStr">
        <is>
          <t>T3</t>
        </is>
      </c>
      <c r="B19" s="20">
        <f>SUM(B8:B10)</f>
        <v/>
      </c>
      <c r="C19" s="20">
        <f>SUM(C8:C10)</f>
        <v/>
      </c>
      <c r="D19" s="20">
        <f>SUM(D8:D10)</f>
        <v/>
      </c>
      <c r="E19" s="24">
        <f>SUM(E8:E10)</f>
        <v/>
      </c>
      <c r="F19" s="24">
        <f>SUM(F8:F10)</f>
        <v/>
      </c>
      <c r="G19" s="24">
        <f>SUM(G8:G10)</f>
        <v/>
      </c>
      <c r="H19" s="24">
        <f>SUM(H8:H10)</f>
        <v/>
      </c>
    </row>
    <row r="20">
      <c r="A20" s="3" t="inlineStr">
        <is>
          <t>T4</t>
        </is>
      </c>
      <c r="B20" s="20">
        <f>SUM(B11:B13)</f>
        <v/>
      </c>
      <c r="C20" s="20">
        <f>SUM(C11:C13)</f>
        <v/>
      </c>
      <c r="D20" s="20">
        <f>SUM(D11:D13)</f>
        <v/>
      </c>
      <c r="E20" s="24">
        <f>SUM(E11:E13)</f>
        <v/>
      </c>
      <c r="F20" s="24">
        <f>SUM(F11:F13)</f>
        <v/>
      </c>
      <c r="G20" s="24">
        <f>SUM(G11:G13)</f>
        <v/>
      </c>
      <c r="H20" s="24">
        <f>SUM(H11:H13)</f>
        <v/>
      </c>
    </row>
    <row r="22">
      <c r="A22" s="25" t="inlineStr">
        <is>
          <t>Differenza negativa = imposta dovuta non ancora incassata dagli ospiti. Il versamento al Comune si fa sull'imposta dovuta.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2026-11-07T08:36:55Z</dcterms:created>
  <dcterms:modified xmlns:dcterms="http://purl.org/dc/terms/" xmlns:xsi="http://www.w3.org/2001/XMLSchema-instance" xsi:type="dcterms:W3CDTF">2026-11-07T08:36:55Z</dcterms:modified>
</cp:coreProperties>
</file>